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lgonzalez\Documents\"/>
    </mc:Choice>
  </mc:AlternateContent>
  <bookViews>
    <workbookView xWindow="0" yWindow="0" windowWidth="28800" windowHeight="12435"/>
  </bookViews>
  <sheets>
    <sheet name="Comp. 1 Riesgos de Corrupción" sheetId="6" r:id="rId1"/>
    <sheet name="Comp. 3 Rendición de Cuentas" sheetId="2" r:id="rId2"/>
    <sheet name="Comp. 4 Atención al Ciudadano" sheetId="3" r:id="rId3"/>
    <sheet name=" Comp. 5 Transp. y Acc Informa." sheetId="4" r:id="rId4"/>
    <sheet name="Comp. 6 Iniciativas Adicionales" sheetId="5" r:id="rId5"/>
  </sheets>
  <externalReferences>
    <externalReference r:id="rId6"/>
    <externalReference r:id="rId7"/>
    <externalReference r:id="rId8"/>
  </externalReferences>
  <definedNames>
    <definedName name="_xlnm._FilterDatabase" localSheetId="0" hidden="1">'Comp. 1 Riesgos de Corrupción'!$A$13:$WXK$20</definedName>
    <definedName name="Antijurídico">'[1]Tabla No 9. Ctrl Seguridad Info'!#REF!</definedName>
    <definedName name="_xlnm.Print_Area" localSheetId="2">'Comp. 4 Atención al Ciudadano'!$A$1:$O$22</definedName>
    <definedName name="ControlesSeguridadGeneral">'[1]Tabla No 9. Ctrl Seguridad Info'!#REF!</definedName>
    <definedName name="Corrupción">'[1]Tabla No 9. Ctrl Seguridad Info'!#REF!</definedName>
    <definedName name="Cumplimiento">'[1]Tabla No 9. Ctrl Seguridad Info'!#REF!</definedName>
    <definedName name="Estrategico">'[1]Tabla No 9. Ctrl Seguridad Info'!#REF!</definedName>
    <definedName name="Financiero">'[1]Tabla No 9. Ctrl Seguridad Info'!#REF!</definedName>
    <definedName name="Imagen">'[1]Tabla No 9. Ctrl Seguridad Info'!#REF!</definedName>
    <definedName name="Operativo">'[1]Tabla No 9. Ctrl Seguridad Info'!#REF!</definedName>
    <definedName name="Tecnología">'[1]Tabla No 9. Ctrl Seguridad Info'!#REF!</definedName>
    <definedName name="_xlnm.Print_Titles" localSheetId="0">'Comp. 1 Riesgos de Corrupción'!$2:$13</definedName>
    <definedName name="_xlnm.Print_Titles" localSheetId="2">'Comp. 4 Atención al Ciudadano'!$4:$6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5" i="6" l="1"/>
  <c r="AO15" i="6"/>
  <c r="AD15" i="6"/>
  <c r="Z15" i="6"/>
  <c r="X15" i="6"/>
  <c r="V15" i="6"/>
  <c r="T15" i="6"/>
  <c r="R15" i="6"/>
  <c r="P15" i="6"/>
  <c r="N15" i="6"/>
  <c r="J15" i="6"/>
  <c r="AA15" i="6" l="1"/>
  <c r="AB15" i="6" s="1"/>
  <c r="AE15" i="6" s="1"/>
  <c r="AH15" i="6" s="1"/>
  <c r="AF15" i="6" l="1"/>
  <c r="AG15" i="6" s="1"/>
  <c r="AI15" i="6" s="1"/>
  <c r="AJ15" i="6" s="1"/>
  <c r="AM15" i="6" s="1"/>
  <c r="AN15" i="6" s="1"/>
  <c r="AP15" i="6" s="1"/>
  <c r="AR15" i="6" s="1"/>
  <c r="K11" i="2"/>
  <c r="K10" i="2"/>
  <c r="P10" i="6" l="1"/>
  <c r="X10" i="6"/>
  <c r="X11" i="6"/>
  <c r="J14" i="6"/>
  <c r="N14" i="6"/>
  <c r="P14" i="6"/>
  <c r="R14" i="6"/>
  <c r="T14" i="6"/>
  <c r="V14" i="6"/>
  <c r="X14" i="6"/>
  <c r="Z14" i="6"/>
  <c r="AD14" i="6"/>
  <c r="AO14" i="6"/>
  <c r="AQ14" i="6"/>
  <c r="J30" i="6"/>
  <c r="N30" i="6"/>
  <c r="P30" i="6"/>
  <c r="R30" i="6"/>
  <c r="T30" i="6"/>
  <c r="V30" i="6"/>
  <c r="X30" i="6"/>
  <c r="Z30" i="6"/>
  <c r="AD30" i="6"/>
  <c r="AO30" i="6"/>
  <c r="AQ30" i="6"/>
  <c r="J31" i="6"/>
  <c r="N31" i="6"/>
  <c r="P31" i="6"/>
  <c r="R31" i="6"/>
  <c r="T31" i="6"/>
  <c r="V31" i="6"/>
  <c r="X31" i="6"/>
  <c r="Z31" i="6"/>
  <c r="AD31" i="6"/>
  <c r="AO31" i="6"/>
  <c r="AQ31" i="6"/>
  <c r="N32" i="6"/>
  <c r="P32" i="6"/>
  <c r="R32" i="6"/>
  <c r="T32" i="6"/>
  <c r="V32" i="6"/>
  <c r="X32" i="6"/>
  <c r="Z32" i="6"/>
  <c r="AD32" i="6"/>
  <c r="J33" i="6"/>
  <c r="N33" i="6"/>
  <c r="P33" i="6"/>
  <c r="R33" i="6"/>
  <c r="T33" i="6"/>
  <c r="V33" i="6"/>
  <c r="X33" i="6"/>
  <c r="Z33" i="6"/>
  <c r="AD33" i="6"/>
  <c r="AO33" i="6"/>
  <c r="AQ33" i="6"/>
  <c r="AT33" i="6"/>
  <c r="N34" i="6"/>
  <c r="P34" i="6"/>
  <c r="R34" i="6"/>
  <c r="T34" i="6"/>
  <c r="V34" i="6"/>
  <c r="X34" i="6"/>
  <c r="Z34" i="6"/>
  <c r="AD34" i="6"/>
  <c r="AA30" i="6" l="1"/>
  <c r="AB30" i="6" s="1"/>
  <c r="AE30" i="6" s="1"/>
  <c r="AH30" i="6" s="1"/>
  <c r="AA31" i="6"/>
  <c r="AB31" i="6" s="1"/>
  <c r="AE31" i="6" s="1"/>
  <c r="AH31" i="6" s="1"/>
  <c r="AA33" i="6"/>
  <c r="AB33" i="6" s="1"/>
  <c r="AE33" i="6" s="1"/>
  <c r="AF33" i="6" s="1"/>
  <c r="AG33" i="6" s="1"/>
  <c r="AA14" i="6"/>
  <c r="AB14" i="6" s="1"/>
  <c r="AE14" i="6" s="1"/>
  <c r="AF14" i="6" s="1"/>
  <c r="AG14" i="6" s="1"/>
  <c r="AI14" i="6" s="1"/>
  <c r="AJ14" i="6" s="1"/>
  <c r="AM14" i="6" s="1"/>
  <c r="AN14" i="6" s="1"/>
  <c r="AP14" i="6" s="1"/>
  <c r="AR14" i="6" s="1"/>
  <c r="AA34" i="6"/>
  <c r="AB34" i="6" s="1"/>
  <c r="AE34" i="6" s="1"/>
  <c r="AA32" i="6"/>
  <c r="AB32" i="6" s="1"/>
  <c r="AE32" i="6" s="1"/>
  <c r="AF30" i="6" l="1"/>
  <c r="AG30" i="6" s="1"/>
  <c r="AI30" i="6" s="1"/>
  <c r="AJ30" i="6" s="1"/>
  <c r="AM30" i="6" s="1"/>
  <c r="AN30" i="6" s="1"/>
  <c r="AP30" i="6" s="1"/>
  <c r="AR30" i="6" s="1"/>
  <c r="AH33" i="6"/>
  <c r="AF31" i="6"/>
  <c r="AG31" i="6" s="1"/>
  <c r="AH14" i="6"/>
  <c r="AF32" i="6"/>
  <c r="AG32" i="6" s="1"/>
  <c r="AH32" i="6"/>
  <c r="AH34" i="6"/>
  <c r="AF34" i="6"/>
  <c r="AG34" i="6" s="1"/>
  <c r="AI33" i="6" s="1"/>
  <c r="AJ33" i="6" s="1"/>
  <c r="AM33" i="6" s="1"/>
  <c r="AN33" i="6" s="1"/>
  <c r="AP33" i="6" s="1"/>
  <c r="AR33" i="6" s="1"/>
  <c r="AI31" i="6" l="1"/>
  <c r="AJ31" i="6" s="1"/>
  <c r="AM31" i="6" s="1"/>
  <c r="AN31" i="6" s="1"/>
  <c r="AP31" i="6" s="1"/>
  <c r="AR31" i="6" s="1"/>
</calcChain>
</file>

<file path=xl/comments1.xml><?xml version="1.0" encoding="utf-8"?>
<comments xmlns="http://schemas.openxmlformats.org/spreadsheetml/2006/main">
  <authors>
    <author>CLARA EDITH ACOSTA MANRIQUE</author>
    <author>Toshiba Pc</author>
    <author>LUIS HERNANDO VELANDIA GOMEZ</author>
    <author>Johanna Beatriz Serrano Guependo</author>
  </authors>
  <commentList>
    <comment ref="A6" authorId="0" shapeId="0">
      <text>
        <r>
          <rPr>
            <sz val="9"/>
            <color indexed="81"/>
            <rFont val="Tahoma"/>
            <family val="2"/>
          </rPr>
          <t xml:space="preserve">Determine los factores que afectan positiva o negativamente el cumplimiento de la misión y los objetivos del proceso, teniendo en cuenta las condiciones en que se desenvuelve. </t>
        </r>
      </text>
    </comment>
    <comment ref="F7" authorId="1" shapeId="0">
      <text>
        <r>
          <rPr>
            <sz val="9"/>
            <color indexed="81"/>
            <rFont val="Tahoma"/>
            <family val="2"/>
          </rPr>
          <t xml:space="preserve">Para cada causa debe existir un control.
Las causas se deben trabajar de manera separada.
</t>
        </r>
        <r>
          <rPr>
            <b/>
            <sz val="9"/>
            <color indexed="81"/>
            <rFont val="Tahoma"/>
            <family val="2"/>
          </rPr>
          <t>Agregar causa</t>
        </r>
        <r>
          <rPr>
            <sz val="9"/>
            <color indexed="81"/>
            <rFont val="Tahoma"/>
            <family val="2"/>
          </rPr>
          <t xml:space="preserve">: Agrega una fila en la posición antes de la celda que se encuentre ubicado.
</t>
        </r>
        <r>
          <rPr>
            <b/>
            <sz val="9"/>
            <color indexed="81"/>
            <rFont val="Tahoma"/>
            <family val="2"/>
          </rPr>
          <t>Eliminar Causa:</t>
        </r>
        <r>
          <rPr>
            <sz val="9"/>
            <color indexed="81"/>
            <rFont val="Tahoma"/>
            <family val="2"/>
          </rPr>
          <t xml:space="preserve"> No se debe eliminar la primera fila del grupo de causas del riesgo, debido que esto elimina la formulación del riesgo.</t>
        </r>
      </text>
    </comment>
    <comment ref="AZ7" authorId="2" shapeId="0">
      <text>
        <r>
          <rPr>
            <sz val="9"/>
            <color indexed="81"/>
            <rFont val="Tahoma"/>
            <family val="2"/>
          </rPr>
          <t>Consigne el resultado del monitoreo o revisiónal cumplimiento de la acción</t>
        </r>
      </text>
    </comment>
    <comment ref="BA7" authorId="2" shapeId="0">
      <text>
        <r>
          <rPr>
            <sz val="9"/>
            <color indexed="81"/>
            <rFont val="Tahoma"/>
            <family val="2"/>
          </rPr>
          <t>Indique el porcentaje de avance en el  cumplimiento de la acción</t>
        </r>
      </text>
    </comment>
    <comment ref="BB7" authorId="2" shapeId="0">
      <text>
        <r>
          <rPr>
            <sz val="9"/>
            <color indexed="81"/>
            <rFont val="Tahoma"/>
            <family val="2"/>
          </rPr>
          <t>Relacione el seguimiento o la verificación en el cumplimiento de la acción y la efectividad de los controles</t>
        </r>
      </text>
    </comment>
    <comment ref="BC7" authorId="2" shapeId="0">
      <text>
        <r>
          <rPr>
            <sz val="9"/>
            <color indexed="81"/>
            <rFont val="Tahoma"/>
            <family val="2"/>
          </rPr>
          <t xml:space="preserve">Determine el estado del riesgo, de acuerdo con la verificación efectuada
</t>
        </r>
      </text>
    </comment>
    <comment ref="BD7" authorId="2" shapeId="0">
      <text>
        <r>
          <rPr>
            <sz val="9"/>
            <color indexed="81"/>
            <rFont val="Tahoma"/>
            <family val="2"/>
          </rPr>
          <t>Relaciona aclaraciones adicionales sobre el seguimiento, en el evento de ser necesario</t>
        </r>
      </text>
    </comment>
    <comment ref="K8" authorId="1" shapeId="0">
      <text>
        <r>
          <rPr>
            <sz val="9"/>
            <color indexed="81"/>
            <rFont val="Tahoma"/>
            <family val="2"/>
          </rPr>
          <t>Un control puede ser tan eficiente que ayude a mitigar varias causas, en estos casos se repite el control, asociado de manera independiente a la causa específica</t>
        </r>
      </text>
    </comment>
    <comment ref="AQ8" authorId="3" shapeId="0">
      <text>
        <r>
          <rPr>
            <sz val="9"/>
            <color indexed="81"/>
            <rFont val="Tahoma"/>
            <family val="2"/>
          </rPr>
          <t>Para los riesgos de corrupción
únicamente hay disminución de probabilidad. Es decir, para el impacto no opera el desplazamiento</t>
        </r>
        <r>
          <rPr>
            <b/>
            <sz val="9"/>
            <color indexed="81"/>
            <rFont val="Tahoma"/>
            <family val="2"/>
          </rPr>
          <t xml:space="preserve">.
</t>
        </r>
      </text>
    </comment>
    <comment ref="AU8" authorId="1" shapeId="0">
      <text>
        <r>
          <rPr>
            <sz val="9"/>
            <color indexed="81"/>
            <rFont val="Tahoma"/>
            <family val="2"/>
          </rPr>
          <t>Se formulan los indicadores claves del riesgo que permitan monitorear el cumplimiento (eficacia) e impacto (efectividad) de las actividades de control, siempre y cuando conduzcan a la toma de decisiones (por riesgo identificado).</t>
        </r>
      </text>
    </comment>
    <comment ref="I9" authorId="3" shapeId="0">
      <text>
        <r>
          <rPr>
            <sz val="9"/>
            <color indexed="81"/>
            <rFont val="Tahoma"/>
            <family val="2"/>
          </rPr>
          <t xml:space="preserve">Para Riesgo de Corrupción el impacto se debe calacular con la tabla No 5. El menor impacto es 3
</t>
        </r>
      </text>
    </comment>
    <comment ref="J9" authorId="2" shapeId="0">
      <text>
        <r>
          <rPr>
            <sz val="9"/>
            <color indexed="81"/>
            <rFont val="Tahoma"/>
            <family val="2"/>
          </rPr>
          <t xml:space="preserve">Cálculo automático
</t>
        </r>
      </text>
    </comment>
    <comment ref="AR9" authorId="2" shapeId="0">
      <text>
        <r>
          <rPr>
            <sz val="9"/>
            <color indexed="81"/>
            <rFont val="Tahoma"/>
            <family val="2"/>
          </rPr>
          <t xml:space="preserve">cálculo automático
</t>
        </r>
      </text>
    </comment>
    <comment ref="AO10" authorId="3" shapeId="0">
      <text>
        <r>
          <rPr>
            <b/>
            <sz val="9"/>
            <color indexed="81"/>
            <rFont val="Tahoma"/>
            <family val="2"/>
          </rPr>
          <t>Para los riesgos de corrupción únicamente hay disminución de probabilidad. Es decir, para el impacto no opera el desplazamiento</t>
        </r>
      </text>
    </comment>
    <comment ref="AA11" authorId="3" shapeId="0">
      <text>
        <r>
          <rPr>
            <sz val="9"/>
            <color indexed="81"/>
            <rFont val="Tahoma"/>
            <family val="2"/>
          </rPr>
          <t>Si el resultado de las calificaciones en el diseño del control, está por debajo de 96%, se debe establecer un plan de acción que permita tener un control o controles bien diseñados.</t>
        </r>
      </text>
    </comment>
    <comment ref="AF11" authorId="3" shapeId="0">
      <text>
        <r>
          <rPr>
            <sz val="9"/>
            <color indexed="81"/>
            <rFont val="Tahoma"/>
            <family val="2"/>
          </rPr>
          <t>Fuerte:100
Moderado:50
Débil:0</t>
        </r>
      </text>
    </comment>
    <comment ref="K13" authorId="1" shapeId="0">
      <text>
        <r>
          <rPr>
            <sz val="9"/>
            <color indexed="81"/>
            <rFont val="Tahoma"/>
            <family val="2"/>
          </rPr>
          <t>Un control puede ser tan eficiente que ayude a mitigar varias causas, en estos casos se repite el control, asociado de manera independiente a la causa específica</t>
        </r>
      </text>
    </comment>
    <comment ref="L13" authorId="1" shapeId="0">
      <text>
        <r>
          <rPr>
            <sz val="9"/>
            <color indexed="81"/>
            <rFont val="Tahoma"/>
            <family val="2"/>
          </rPr>
          <t>Un control puede ser tan eficiente que ayude a mitigar varias causas, en estos casos se repite el control, asociado de manera independiente a la causa específica</t>
        </r>
      </text>
    </comment>
  </commentList>
</comments>
</file>

<file path=xl/sharedStrings.xml><?xml version="1.0" encoding="utf-8"?>
<sst xmlns="http://schemas.openxmlformats.org/spreadsheetml/2006/main" count="670" uniqueCount="431">
  <si>
    <t>FORMULACIÓN</t>
  </si>
  <si>
    <t>MONITOREO Y REVISION
(Responsable de Proceso)</t>
  </si>
  <si>
    <t>SEGUIMIENTO Y VERIFICACIÓN
(Oficina de Control Interno)</t>
  </si>
  <si>
    <t>5.5</t>
  </si>
  <si>
    <t>Componente 3 Rendición de Cuentas</t>
  </si>
  <si>
    <t>Componente 4 Atención al Ciudadano.</t>
  </si>
  <si>
    <t>Componente 6 Iniciativas Adicionales</t>
  </si>
  <si>
    <t>4.6</t>
  </si>
  <si>
    <t>4.7</t>
  </si>
  <si>
    <t>3.3</t>
  </si>
  <si>
    <t>Página Web actualizada</t>
  </si>
  <si>
    <t>Link de orientación al ciudadano en la Página Web actualizado</t>
  </si>
  <si>
    <t>4.8</t>
  </si>
  <si>
    <r>
      <rPr>
        <b/>
        <sz val="10"/>
        <color theme="1"/>
        <rFont val="Arial"/>
        <family val="2"/>
      </rPr>
      <t>Subcomponente 5.</t>
    </r>
    <r>
      <rPr>
        <sz val="10"/>
        <color theme="1"/>
        <rFont val="Arial"/>
        <family val="2"/>
      </rPr>
      <t xml:space="preserve"> Monitoreo de Acceso a la Información Pública</t>
    </r>
  </si>
  <si>
    <t>Emitir reportes sobre las causas más frecuentes de los derechos de petición tramitados por las áreas misionales de la entidad.</t>
  </si>
  <si>
    <t>Un (1) reporte trimestral sobre los derechos de petición.</t>
  </si>
  <si>
    <t xml:space="preserve">Dirección de Apoyo al Despacho </t>
  </si>
  <si>
    <t>3.1</t>
  </si>
  <si>
    <t>3.2</t>
  </si>
  <si>
    <t>3.4</t>
  </si>
  <si>
    <t>Dirección de Participación Ciudadana y Desarrollo Local</t>
  </si>
  <si>
    <t>3.5</t>
  </si>
  <si>
    <t>3.6</t>
  </si>
  <si>
    <t>4.9</t>
  </si>
  <si>
    <t>4.1</t>
  </si>
  <si>
    <t>4.2</t>
  </si>
  <si>
    <t>5.1</t>
  </si>
  <si>
    <t>5.3</t>
  </si>
  <si>
    <t>5.4</t>
  </si>
  <si>
    <t>Número de factores de accesibilidad implementados /  Número de factores de accesibilidad definidos por la Dirección de TIC</t>
  </si>
  <si>
    <t>Dirección de Tecnologías de la Información y las Comunicaciones</t>
  </si>
  <si>
    <t>Definir y publicar  dos conjuntos de datos abiertos de la Contraloría de Bogotá en el portal web  de datos abiertos del dsitrito capital (http://datosabiertos.bogota.gov.co/ )</t>
  </si>
  <si>
    <t xml:space="preserve">Número de Datos Abiertos definidos y publicados en la página web http://datosabiertos.bogota.gov.co.  *100 / Número total de Datos Abiertos definidos  para publicar en  la vigencia de la Contraloría de Bogotá D.C en el portal http://datosbaiertos.bogota.gov.co. (2)
</t>
  </si>
  <si>
    <t xml:space="preserve">Dirección de Tecnologías de la Información y las Comunicaciones </t>
  </si>
  <si>
    <t xml:space="preserve">Ejecutar las actividades relacionadas con la adecuación de la modernización del Centro de Atención al Ciudadano y Área de Correspondencia en el primer piso de la sede principal de la Entidad (Edificio Loteria de Bogotá),  con el fin de garantizar la accesibilidad a personas en condición de discapacidad,  conforme al contrato suscrito  para el mantenimiento integral preventivo y correctivo y las adecuaciones de las sedes de la Contraloría. </t>
  </si>
  <si>
    <t>Socializar y recordar los factores de accesibilidad  del portal web institucional al interior de la entidad y a la ciudadanía en general.</t>
  </si>
  <si>
    <t>Seis (6) mensajes de socialización  y recordación de los factores de accesibilidad del nuevo portal web, publicados.</t>
  </si>
  <si>
    <t>Número de mensajes publicados de socialización y recordación de los factores de accesibilidad web /  Número de mensajes de socialización  y recordación de los factores de accesibilidad del nuevo portal web programados para la vigencia</t>
  </si>
  <si>
    <t>Nº Total de revisiones realizadas en el Link de orientación al ciudadano en la Página WEB/Nº Total de Revisiones requeridas en el Link de orientación al ciudadano en la Página WEB*100</t>
  </si>
  <si>
    <t>Revisar semestralmente si la página Web de la entidad cumple con las especificaciones en el Link que oriente al ciudadano sobre la forma de solicitar información o presentar una queja, reclamo o sugerencia. En el evento de requerirlo, solicitar la actualización.</t>
  </si>
  <si>
    <t>(2)
Componente</t>
  </si>
  <si>
    <t>(3)
Subcomponente</t>
  </si>
  <si>
    <t xml:space="preserve"> Actividades
(4)</t>
  </si>
  <si>
    <t>(4.1)No.</t>
  </si>
  <si>
    <t xml:space="preserve">(4.2)
Descripión 
</t>
  </si>
  <si>
    <t>(5)
Meta o producto</t>
  </si>
  <si>
    <t>(6)
Indicador</t>
  </si>
  <si>
    <t>(7)
Responsable</t>
  </si>
  <si>
    <t>(8)
Cronograma de ejecución</t>
  </si>
  <si>
    <t>(8.1)
Fecha inicial
(dd/mm/aaaa)</t>
  </si>
  <si>
    <t>(8.2)
Fecha Final
(dd/mm/aaaa)</t>
  </si>
  <si>
    <t>(9)
Seguimiento Actividad</t>
  </si>
  <si>
    <t>(10)
Porcentaje de avance de la actividad</t>
  </si>
  <si>
    <t>(11)
Verificación Actividades adelantadas</t>
  </si>
  <si>
    <t xml:space="preserve">(13)
Observaciones
</t>
  </si>
  <si>
    <t>(14)
Auditor OCI</t>
  </si>
  <si>
    <t>Página 2 de 5</t>
  </si>
  <si>
    <t>Página 3 de 5</t>
  </si>
  <si>
    <t>Página 4 de 5</t>
  </si>
  <si>
    <t>Página 5 de 5</t>
  </si>
  <si>
    <t xml:space="preserve">Capacitar al 60% de los servidores públicos de la Dirección de Participación Ciudadana y Desarrollo Local sobre temas relacionados con participación ciudadana y comunicación con partes interesadas. </t>
  </si>
  <si>
    <t xml:space="preserve">Capacitar  al 40% de los servidores públicos de la Entidad de todos los niveles jerárquicos en temas relacionados con servicio al cliente para fortalecer dicha competencia. </t>
  </si>
  <si>
    <t>Total horas disponibles del aplicativo Sigespro - PQRs durante el cuatrimestre * 100 /1920 horas de servicio cuatrimestre del aplicativo SIGESPRO -PQRs</t>
  </si>
  <si>
    <t xml:space="preserve">Disponibilidad  entre el 95 y el 100%     del aplicativo SIGESPRO para la atención de los derechos de petición  de los ciudadanos.  </t>
  </si>
  <si>
    <t>5.6</t>
  </si>
  <si>
    <t>Nº de Fondos de Desarrollo Local a los que se rindió cuenta *100 / Nº de Fondos de Desarrollo Local</t>
  </si>
  <si>
    <r>
      <rPr>
        <b/>
        <sz val="10"/>
        <color indexed="8"/>
        <rFont val="Arial"/>
        <family val="2"/>
      </rPr>
      <t>Subcomponente 2</t>
    </r>
    <r>
      <rPr>
        <sz val="10"/>
        <color indexed="8"/>
        <rFont val="Arial"/>
        <family val="2"/>
      </rPr>
      <t xml:space="preserve"> Diálogo de doble vía con la ciudadanía y sus organizaciones </t>
    </r>
  </si>
  <si>
    <t xml:space="preserve">
Capacitar en temas relacionados con las competencias de servicio al cliente a los servidores pùblicos de todos los niveles jeràrquicos  en la Contralorìa de Bogotà D.C. para fortalecer dicha competencia. </t>
  </si>
  <si>
    <t>Capacitar al 100% de los enlaces delegados por las dependencias de la entidad.</t>
  </si>
  <si>
    <t>Enlaces capacitados.
SI: 100%
NO: 0%</t>
  </si>
  <si>
    <r>
      <t xml:space="preserve">Subcomponente 1
</t>
    </r>
    <r>
      <rPr>
        <sz val="10"/>
        <rFont val="Arial"/>
        <family val="2"/>
      </rPr>
      <t>Información de calidad y en lenguaje comprensible</t>
    </r>
  </si>
  <si>
    <t>Implementar una estrategia anual de rendición de cuentas en cumplimiento de los lineamientos del manual único de rendición de cuentas y de lo establecido en la normatividad vigente.</t>
  </si>
  <si>
    <t>Estratgia de rendición de cuentas implementada.</t>
  </si>
  <si>
    <t>Implementar el Procedimiento para la promoción del control social y el ejercicio de rendición de cuentas.</t>
  </si>
  <si>
    <t>Procedimiento para la promoción del control social y el ejercicio de rendición de cuentas implementado.</t>
  </si>
  <si>
    <t xml:space="preserve">Procedimiento implementado:
SI = 100%
NO= 0%  
</t>
  </si>
  <si>
    <r>
      <rPr>
        <b/>
        <sz val="10"/>
        <rFont val="Arial"/>
        <family val="2"/>
      </rPr>
      <t xml:space="preserve">Subcomponente 3
</t>
    </r>
    <r>
      <rPr>
        <sz val="10"/>
        <rFont val="Arial"/>
        <family val="2"/>
      </rPr>
      <t>Incentivos para motivar la cultura de la rendición y petición de cuentas</t>
    </r>
  </si>
  <si>
    <t>4.3</t>
  </si>
  <si>
    <t>Dirección de Tecnologías de la Información y las Comunicaciones TIC`S, en coordinación con:
● Dirección Talento Humano - Subdirección de Capacitación
● Oficina Asesora de Comunicaciones</t>
  </si>
  <si>
    <t>Orientar a la Dirección de Participación Ciudadana en la utilización de las herramientas de CHAT y FORO en sus actividades.</t>
  </si>
  <si>
    <t>Dos sesiones de orientación a la Dirección de Participación ciudadana en la utilización de las herramientas CHAT y FORO</t>
  </si>
  <si>
    <t>Número de sesiones de orientación a la Dirección de Participación ciudadana en la utilización de las herramientas CHAT y FORO realizadas/ Número de sesiones de orientación a la Dirección de Participación ciudadana en la utilización de las herramientas CHAT y FORO programadas</t>
  </si>
  <si>
    <t>Dirección de Tecnologías de la Información y las Comunicaciones
Dirección de Participación ciudadana.</t>
  </si>
  <si>
    <t>Continuar la adaptación de la página web institucional con factores de accesibilidad para facilitar la navegación a la ciudadanía.</t>
  </si>
  <si>
    <t>Implementar dos factores adicionales de accesibilidad web al portal institucional</t>
  </si>
  <si>
    <t>Mantener actualizada la información del link "Transparencia y acceso a la información" de la página web con las solicitudes de publicaciones emanadas por las diferentes dependencias de la Contraloría de Bogotá D.C.</t>
  </si>
  <si>
    <t>Número de actualizaciones de información realizadas en el link de transparencia en la página web *100 /  Número de solicitudes de actualización de información emanadas por las diferentes dependencias de la Contraloría de Bogotá D.C.</t>
  </si>
  <si>
    <t>Publicar dos nuevos conjuntos de  Datos Abiertos de la Contraloría de Bogotá en el portal del distrito capital destinado para este fin  (http://datosabiertos.bogota.gov.co/)  y conforme a la normatividad vigente</t>
  </si>
  <si>
    <t>Dirección de Tecnologías de la Información y las Comunicaciones - TIC, en coordinación con:
● Oficina Asesora Jurídica</t>
  </si>
  <si>
    <t>Mantener en correcto funcionamiento el Sistema de Gestión de procesos SIGESPRO para la atención de las solicitudes de acceso a la información en los términos establecidos en el Decreto 1081 de 2015.</t>
  </si>
  <si>
    <t>Dirección Talento Humano - Subdirección de Capacitación, en coordinación con:
* Dirección de Participación Ciudadana y Desarrollo Local.
* Dirección de Apoyo al Despacho</t>
  </si>
  <si>
    <t xml:space="preserve">Dirección de Participación Ciudadana y Desarrollo Local.
En coordinación con:
Dirección de Apoyo al Despacho
</t>
  </si>
  <si>
    <t>Dirección de Participación Ciudadana y Desarrollo Local, en coordinación con:
● Dirección de Apoyo al Despacho
● Oficina Asesora de Comunicaciones
● Dirección Técnica de Planeación</t>
  </si>
  <si>
    <t xml:space="preserve">Dirección de Participación Ciudadana y Desarrollo Local, en coordinación con:
● Dirección de Apoyo al Despacho
● Oficina Asesora de Comunicaciones
● Dirección Técnica de Planeación
● Dirección de Tecnologías de la Información y las Comunicaciones - TICS </t>
  </si>
  <si>
    <r>
      <rPr>
        <b/>
        <sz val="10"/>
        <color rgb="FF000000"/>
        <rFont val="Arial"/>
        <family val="2"/>
      </rPr>
      <t>Subcomponente 3</t>
    </r>
    <r>
      <rPr>
        <sz val="10"/>
        <color rgb="FF000000"/>
        <rFont val="Arial"/>
        <family val="2"/>
      </rPr>
      <t xml:space="preserve">
Talento humano</t>
    </r>
  </si>
  <si>
    <t>4.10</t>
  </si>
  <si>
    <t>5.2</t>
  </si>
  <si>
    <t xml:space="preserve">Dirección Administrativa y Financiera, en coordinación con:
● Dirección de Apoyo al Despacho
●Dirección Talento Humano - Subdirección de Bienestar Social </t>
  </si>
  <si>
    <r>
      <rPr>
        <b/>
        <sz val="10"/>
        <color indexed="8"/>
        <rFont val="Arial"/>
        <family val="2"/>
      </rPr>
      <t xml:space="preserve">Subcomponente 3. </t>
    </r>
    <r>
      <rPr>
        <sz val="10"/>
        <color indexed="8"/>
        <rFont val="Arial"/>
        <family val="2"/>
      </rPr>
      <t>Elaboración de los Instrumentos de Gestión de la Información</t>
    </r>
  </si>
  <si>
    <t>Adecuación y modernización del centro de atención al ciudadano y area de  correspondencia en el primer piso de la sede pprincial de la entidad de conformidad con la normatividad vigente. (Diagnostico)</t>
  </si>
  <si>
    <t>% de ejecución cronograma de actividades contrato de obra.</t>
  </si>
  <si>
    <r>
      <rPr>
        <b/>
        <sz val="10"/>
        <color theme="1"/>
        <rFont val="Arial"/>
        <family val="2"/>
      </rPr>
      <t xml:space="preserve">Subcomponente 2. </t>
    </r>
    <r>
      <rPr>
        <sz val="10"/>
        <color theme="1"/>
        <rFont val="Arial"/>
        <family val="2"/>
      </rPr>
      <t xml:space="preserve">Lineamientos de Transparencia Pasiva. </t>
    </r>
  </si>
  <si>
    <r>
      <rPr>
        <b/>
        <sz val="10"/>
        <color theme="1"/>
        <rFont val="Arial"/>
        <family val="2"/>
      </rPr>
      <t xml:space="preserve">Subcomponente 1.   </t>
    </r>
    <r>
      <rPr>
        <sz val="10"/>
        <color theme="1"/>
        <rFont val="Arial"/>
        <family val="2"/>
      </rPr>
      <t xml:space="preserve">       Estructura administrativa y Direccionamiento estratégico </t>
    </r>
  </si>
  <si>
    <r>
      <rPr>
        <b/>
        <sz val="10"/>
        <color theme="1"/>
        <rFont val="Arial"/>
        <family val="2"/>
      </rPr>
      <t>Subcomponente 2.</t>
    </r>
    <r>
      <rPr>
        <sz val="10"/>
        <color theme="1"/>
        <rFont val="Arial"/>
        <family val="2"/>
      </rPr>
      <t xml:space="preserve">
Fortalecimiento de los canales de atención</t>
    </r>
  </si>
  <si>
    <r>
      <t xml:space="preserve"> </t>
    </r>
    <r>
      <rPr>
        <b/>
        <sz val="10"/>
        <color theme="1"/>
        <rFont val="Arial"/>
        <family val="2"/>
      </rPr>
      <t xml:space="preserve">Subcomponente 4. </t>
    </r>
    <r>
      <rPr>
        <sz val="10"/>
        <color theme="1"/>
        <rFont val="Arial"/>
        <family val="2"/>
      </rPr>
      <t xml:space="preserve">Criterio Diferencial de Accesibilidad. </t>
    </r>
  </si>
  <si>
    <r>
      <t xml:space="preserve">Subcomponente 4
</t>
    </r>
    <r>
      <rPr>
        <sz val="10"/>
        <rFont val="Arial"/>
        <family val="2"/>
      </rPr>
      <t>Evaluación y retroalimentación a la gestión institucional.</t>
    </r>
  </si>
  <si>
    <t>Despacho Contralor Auxiliar</t>
  </si>
  <si>
    <t>Dirección de Apoyo al Despacho - Centro de Atención al Ciudadano, en coordinación con:
● Dirección de Tecnologías de la Información y las Comunicaciones - TICS</t>
  </si>
  <si>
    <t>6.3</t>
  </si>
  <si>
    <r>
      <t>6.2</t>
    </r>
    <r>
      <rPr>
        <b/>
        <sz val="10"/>
        <color rgb="FFFF0000"/>
        <rFont val="Arial"/>
        <family val="2"/>
      </rPr>
      <t xml:space="preserve"> </t>
    </r>
  </si>
  <si>
    <t>100% de las solicitudes de actualización de información atendidas y publicadas en el Link "Transparencia y acceso a la información" de la página web actualizado de conformidad con lo establecido en el Anexo 1   de la Resolución 3564 de Diciembre 31 de 2015 o con la normatividad vigente.</t>
  </si>
  <si>
    <r>
      <t xml:space="preserve">Nº total de servidores públicos capacitados de la Direcciòn de participaciòn Ciudadana y desarrollo Local en temas relacionados con participaciòn ciudadana y comunicaciòn con partes interesadas  / 60 % de los servidores públicos de la Dirección de Participación Ciudadana y Desarrollo Local a la fecha de corte del </t>
    </r>
    <r>
      <rPr>
        <sz val="10"/>
        <rFont val="Arial"/>
        <family val="2"/>
      </rPr>
      <t>primer semestre *100.</t>
    </r>
  </si>
  <si>
    <r>
      <t>Nº total de servidores públicos capacitados en temas relacionados con competencias de servicio al cliente /40% de los  servidores públicos de todos los niveles jerárquicos de la Entidad Semestralmente</t>
    </r>
    <r>
      <rPr>
        <sz val="10"/>
        <color rgb="FFFF0000"/>
        <rFont val="Arial"/>
        <family val="2"/>
      </rPr>
      <t xml:space="preserve"> </t>
    </r>
    <r>
      <rPr>
        <sz val="10"/>
        <color theme="1"/>
        <rFont val="Arial"/>
        <family val="2"/>
      </rPr>
      <t xml:space="preserve">*100. </t>
    </r>
  </si>
  <si>
    <r>
      <rPr>
        <b/>
        <sz val="10"/>
        <rFont val="Arial"/>
        <family val="2"/>
      </rPr>
      <t>Subcomponente 4</t>
    </r>
    <r>
      <rPr>
        <sz val="10"/>
        <rFont val="Arial"/>
        <family val="2"/>
      </rPr>
      <t xml:space="preserve">
 Normativo y procedimental</t>
    </r>
  </si>
  <si>
    <t>Elaborar 4 Informes trimestrales de PQR</t>
  </si>
  <si>
    <r>
      <t>6.1</t>
    </r>
    <r>
      <rPr>
        <b/>
        <sz val="10"/>
        <color rgb="FFFF0000"/>
        <rFont val="Arial"/>
        <family val="2"/>
      </rPr>
      <t xml:space="preserve"> </t>
    </r>
  </si>
  <si>
    <r>
      <rPr>
        <b/>
        <sz val="10"/>
        <color theme="1"/>
        <rFont val="Arial"/>
        <family val="2"/>
      </rPr>
      <t xml:space="preserve">Subcomponente 1. </t>
    </r>
    <r>
      <rPr>
        <sz val="10"/>
        <color theme="1"/>
        <rFont val="Arial"/>
        <family val="2"/>
      </rPr>
      <t xml:space="preserve">Lineamientos de Transparencia Activa. </t>
    </r>
  </si>
  <si>
    <r>
      <rPr>
        <b/>
        <sz val="10"/>
        <rFont val="Arial"/>
        <family val="2"/>
      </rPr>
      <t>Subcomponente 5</t>
    </r>
    <r>
      <rPr>
        <sz val="10"/>
        <rFont val="Arial"/>
        <family val="2"/>
      </rPr>
      <t xml:space="preserve">
Relacionamiento con el ciudadano</t>
    </r>
  </si>
  <si>
    <t xml:space="preserve">
Capacitar a los Empleados Publicos de la Dirección de Participación Ciudadana y Desarrollo Local en los temas relacionados con el proceso de participación ciudadana y comunicación con partes interesadas con el fin de fortalecerlo.</t>
  </si>
  <si>
    <t>4.11</t>
  </si>
  <si>
    <t>Informe "Medición de la percepcion del cliente (Concejo)" realizado * 100/Informe "Medición de la percepción del cliente (ciudadania)" programado.</t>
  </si>
  <si>
    <r>
      <t>Realizar rendiciones de cuenta a ciudadanos de las 20 localidades, sobre la gestión desarrollada por la Contraloría de Bogotá, D.C., y sus resultados.</t>
    </r>
    <r>
      <rPr>
        <sz val="10"/>
        <color rgb="FFFF0000"/>
        <rFont val="Arial"/>
        <family val="2"/>
      </rPr>
      <t xml:space="preserve"> </t>
    </r>
  </si>
  <si>
    <t xml:space="preserve">Medir el grado de satisfacción del servicio al cliente (Concejo) que brinda la Contraloría de Bogotá, de la vigencia anterior. </t>
  </si>
  <si>
    <t>Código formato: PDE-05-01
Versión: 3.0</t>
  </si>
  <si>
    <t>mantener actualizados y publicados los tres (3) instrumentos de gestión de información pública.</t>
  </si>
  <si>
    <t>100% de los instrumentos actualizados y publicados.</t>
  </si>
  <si>
    <t xml:space="preserve">Número de solicitudes de actualización  atendidas/Número de solicitudes recibidas.
</t>
  </si>
  <si>
    <t xml:space="preserve">Dirección Administrativa y Financiera - Subdirección de Servicios Generales </t>
  </si>
  <si>
    <t xml:space="preserve">No. Total de reportes de emitidos*100 / No. Total de reportes programados (4) (Un informe trimestral correspondiente al periodo octubre a diciembre de 2018 y Tres (3) informes trimestrales con corte a marzo, junio y septiembre de 2019).
</t>
  </si>
  <si>
    <t>Ejecutar las actividades programadas dentro del proceso de adhesión  a la iniciativa del Pacto Global de las Naciones Unidas con el fin de general el Informe de Diagnostico de Sostenibilidad con Metodología Estándares GRI-vigencia 2018 de la Contraloría de Bogotá, D.C., para una primera fase en los procesos Estratégicos, de Apoyo y de Evaluación de la Entidad.</t>
  </si>
  <si>
    <t>Atender las solicitudes cooperación efectuadas por las Contraloría Territoriales en cumplimiento de los convenios interistitucionales suscritos.</t>
  </si>
  <si>
    <t>Nº. De solicitudes de cooperación atendidas (negativa o positivamente*100/ Total de solicitudes de cooperación realizadas por las Contralorías Territoriales</t>
  </si>
  <si>
    <t xml:space="preserve">
Director (a) de Apoyo al Despacho 
Subdirector (a) de Capacitación y Cooperación Técnica
Coordina: Director (a) de Apoyo al Despacho</t>
  </si>
  <si>
    <t>Nº de capacitaciones realizadas*100/ Nº total de capacitaciones programadas el marco del desarrollo del plan anticorrupción.</t>
  </si>
  <si>
    <t>Dirección de Apoyo al Despacho</t>
  </si>
  <si>
    <t xml:space="preserve">Elaborar una Cartilla  Anticorrupción y de atención al Ciudadano de la Contraloría de Bogo´ta D.C., con el fin de relacionar los principales riesgos que asumen los servidores públicos en el pleno acto de sus funciones </t>
  </si>
  <si>
    <t xml:space="preserve">Cartilla elaborada:                                 Si:   100%                                                     No :0%                                                                                                                                                                                                                                                                                                                                             </t>
  </si>
  <si>
    <t xml:space="preserve">
Dirección de Apoyo al Despacho
</t>
  </si>
  <si>
    <t>Elaborar y publicar el Protocolo de Atención al Ciudadano en la Contraloría de Bogotá D.C.</t>
  </si>
  <si>
    <t>Protocolo de Atencion al Ciudadano publicado                                          SI: 100%
NO: 0%</t>
  </si>
  <si>
    <t>Elaborar informes trimestrales de PQR, en observancia al procedimiento para la recepción y trámite del derecho de petición vigente  .</t>
  </si>
  <si>
    <t xml:space="preserve">No. de Informes de PQR elaborados*100 / Nº total de Informes trimestrales propuestos(4). (Un informe trimestral correspondiente al periodo octubre a diciembre de 2018 y tres (3) informes trimestrales con corrte a marzo, junio y septiembre de 2019).                                                                                                                                     </t>
  </si>
  <si>
    <t>Mantener actualizada la página Web de la Entidad con los productos generados por los procesos misionales, como medio para que los ciudadanos conozcan sus productos:
●Informes de Auditoría                                                                                                                                                                                                                                                                                                                                                                                 ●Pronunciamientos
●Informes Obligatorios
●Informes Estructurales
●Informes Sectoriales
●Beneficios de Control Fiscal.</t>
  </si>
  <si>
    <t xml:space="preserve">Pagina WEB actualizada             SI = 100%
NO= 0%  </t>
  </si>
  <si>
    <t>Dirección de Tecnologías de la Información y las Comunicaciones - TICS  en coordinación  con:
● Dirección de Apoyo al Despacho
● Dirección de Estudios de Economía y Política Pública
● Dirección de Planeación</t>
  </si>
  <si>
    <t xml:space="preserve">Desarrollar actividades definisas en la Estrategia de Divulgación y Sensibilización del SGSI </t>
  </si>
  <si>
    <t xml:space="preserve">Desarrollar el 100% de las actividades definidas en la Estrategia de Divulgación y Sensibilización del SGSI </t>
  </si>
  <si>
    <t xml:space="preserve">Número de actividades ejecutadas de la Estrategia de Divulgación y Sensibilización del SGSI   *100  / Número de actividades programadas en la Estrategia de Divulgación y Sensibilización del SGSI  </t>
  </si>
  <si>
    <t>4.12</t>
  </si>
  <si>
    <r>
      <t xml:space="preserve">Medir el grado de satisfacción del servicio al cliente (Ciudadanía) que brinda la Contraloría de Bogotá, de la  vigencia anterior. </t>
    </r>
    <r>
      <rPr>
        <sz val="10"/>
        <color rgb="FFFF0000"/>
        <rFont val="Arial"/>
        <family val="2"/>
      </rPr>
      <t/>
    </r>
  </si>
  <si>
    <t>Informe "Medición de la percepcion del cliente (Ciudadanía)" realizado * 100/Informe "Medición de la percepción del cliente (ciudadania)" programado</t>
  </si>
  <si>
    <t>Adelantar el proceso de adhesión a la iniciativa del Pacto Global de las Naciones Unidas                                       Si:   100%         No :0%                                                                                                                                                                                                                                                                                                                                                                                                                                                                                                                                                                                                                                                                                                                                                                                                                                                                                                                                                                                                                                                                                                                                                                                                                                                                                                                                                                                                                                                                               Nº. de actividades ejecutadas para el proceso de adhesión  a la iniciativa del Pacto Global de las Naciones Unidas con el fin de generar el Informe de Diagnostico de Sostenibilidad con Metodología Estándares GRI-vigencia 2018 de la Contraloría de Bogotá, D.C * 100 / Nº. de actividades programadas para el proceso de adhesión  a la iniciativa del Pacto Global de las Naciones Unidas con el fin de generar el Informe de Diagnostico de Sostenibilidad con Metodología Estándares GRI-vigencia 2018 de la Contraloría de Bogotá, D.C.</t>
  </si>
  <si>
    <r>
      <t xml:space="preserve">Desarrollar 170 actividades de  pedagogía social formativa e ilustrativa. 
</t>
    </r>
    <r>
      <rPr>
        <b/>
        <sz val="10"/>
        <color rgb="FFFF0000"/>
        <rFont val="Arial"/>
        <family val="2"/>
      </rPr>
      <t/>
    </r>
  </si>
  <si>
    <t>Nº de actividades de pedagogía social ejecutadas * 100/ Total de actividades de pedagogía social programadas. (170)</t>
  </si>
  <si>
    <r>
      <t xml:space="preserve">Desarrollar 550 actividades de control social en las localidades como: instrumentos de interacción (audiencia pública, mesa de trabajo ciudadana, inspecciones a terreno  y revisión de contratos) y mecanismos de control social a la gestión pública (auditoría social, comité de control social, veeduría ciudadana, redes sociales y contraloría estudiantil entre otros).
</t>
    </r>
    <r>
      <rPr>
        <b/>
        <sz val="10"/>
        <color rgb="FFFF0000"/>
        <rFont val="Arial"/>
        <family val="2"/>
      </rPr>
      <t/>
    </r>
  </si>
  <si>
    <t>Nº de actividades que incluyen mecanismos de control social e instrumentos de interacción a la gestió pública ejecutadas *100/ Total de actividades que incluyen mecanismos de control social e instrumentos de interacción a la gestión pública programadas. (550)</t>
  </si>
  <si>
    <t>Fecha de aprobación o modificación: Octubre 24 de 2019</t>
  </si>
  <si>
    <t>Código documento: PDE- 05
Versión: 3.0</t>
  </si>
  <si>
    <r>
      <t xml:space="preserve">Dirección Talento Humano - Subdirección de Capacitación, en coordinación con:
* </t>
    </r>
    <r>
      <rPr>
        <sz val="10"/>
        <color indexed="8"/>
        <rFont val="Arial"/>
        <family val="2"/>
      </rPr>
      <t>Dirección de Participación Ciudadana y Desarrollo Local.
* Dirección de Apoyo al Despacho</t>
    </r>
  </si>
  <si>
    <r>
      <t xml:space="preserve">Dirección de Apoyo al Despacho, en coordinación con:
</t>
    </r>
    <r>
      <rPr>
        <sz val="10"/>
        <color indexed="8"/>
        <rFont val="Arial"/>
        <family val="2"/>
      </rPr>
      <t>● Dirección de Tecnologías de la Información y las Comunicaciones – TICS. 
● Subdirección de Capacitación.</t>
    </r>
  </si>
  <si>
    <r>
      <t xml:space="preserve">Dirección de Tecnologías de la Información - TICS, en coordinación con:
● Dirección Técnica de Planeación 
</t>
    </r>
    <r>
      <rPr>
        <sz val="10"/>
        <rFont val="Arial"/>
        <family val="2"/>
      </rPr>
      <t xml:space="preserve">Responsables de las Dependencias generadoras de información según matriz de control
</t>
    </r>
  </si>
  <si>
    <t>Completa</t>
  </si>
  <si>
    <t>Se investigan y resuelven oportunamente</t>
  </si>
  <si>
    <t>Confiable</t>
  </si>
  <si>
    <t>Prevenir</t>
  </si>
  <si>
    <t>Oportuna</t>
  </si>
  <si>
    <t>Adecuado</t>
  </si>
  <si>
    <t>Asignado</t>
  </si>
  <si>
    <t>Siempre se ejecuta</t>
  </si>
  <si>
    <t>Procedimientos formales aplicados</t>
  </si>
  <si>
    <t>Reducir</t>
  </si>
  <si>
    <t>Directamente</t>
  </si>
  <si>
    <t>Procesos</t>
  </si>
  <si>
    <t>Normas claras y aplicadas</t>
  </si>
  <si>
    <t>2-Documentos precontractuales con desconocimiento de la normatividad contractual.</t>
  </si>
  <si>
    <t xml:space="preserve">Expediente
contractual y
SECOP.
</t>
  </si>
  <si>
    <t>Subdireccion
de contratación</t>
  </si>
  <si>
    <t xml:space="preserve">
 No. de procesos revisados por la Subdirección *100 / N° de procesos de contratación radicados ante la Subdirección de Contratación 
</t>
  </si>
  <si>
    <t>Indirectamente</t>
  </si>
  <si>
    <t>Revisión de documentos precontractuales de cada uno de los proceso de contratación adelantados por la Subdirección de Contratación.</t>
  </si>
  <si>
    <t>Investigación Disciplinaria o fiscal.
Sanción.</t>
  </si>
  <si>
    <t>Originado por:
1- Intereses particulares.</t>
  </si>
  <si>
    <t>8. Corrupción</t>
  </si>
  <si>
    <t>PGAF-06
Posible Manipulación de documentos precontractuales de cada uno de los proceso de contratación adelantados por la Subdirección de Contratación.</t>
  </si>
  <si>
    <t>PGAF  - Gestión Administrativa y Financiera</t>
  </si>
  <si>
    <t>Personal</t>
  </si>
  <si>
    <t>Personal capacitado</t>
  </si>
  <si>
    <t>Revisar periódicamente la seguridad lógica de acceso a los sistemas SIVICOF, SIGESPRO y PREFIS.</t>
  </si>
  <si>
    <t>Baja seguridad en los sistemas de acceso a las Bases de datos de los aplicativos.</t>
  </si>
  <si>
    <t xml:space="preserve">Informes de gestión de administración de usuarios, solicitud de capacitacion tramitada, ficha técnica y listado de asistencia. </t>
  </si>
  <si>
    <t>Dirección de TIC</t>
  </si>
  <si>
    <t xml:space="preserve">EFICACIA:
Capacitación realizada
NO: 0%
SI: 100%
No. de informes trimestrales de gestión de seguridad de acceso a usuarios elaborados /  No. de informes  de gestión de seguridad de acceso a usuario programados (4)
EFECTIVIDAD:
No. de incidentes reportados e identificados como extracción o alteración de información de las bases de datos.
0 incidentes – Aceptable
1 o más incidentes – No aceptable. </t>
  </si>
  <si>
    <t>Gestionar y realizar capacitación sobre el cuidado de lo público y las consecuencias que trae el no cumplimiento de los deberes como servidor público a los funcionarios de la Dirección de TIC.</t>
  </si>
  <si>
    <t>No disminuye</t>
  </si>
  <si>
    <t>Capacitación sobre el cuidado de lo público y las consecuencias que trae el no cumplimiento de los deberes como servidor público a los funcionarios de la Dirección de TIC.</t>
  </si>
  <si>
    <t>Pérdida de  imagen y credibilidad institucional.
Sometimiento a recursos legales por sanciones o demandas legales.
Daño al erario público.</t>
  </si>
  <si>
    <t>Falta de conocimiento sobre las consecuencias legales  que puede traer el robo o extracción de información y falta de concientización sobre el respeto de los bienes públicos.</t>
  </si>
  <si>
    <t>PGTI-02
Extracción o alteración no autorizada con fines de beneficio personal o hacia un particular, de información de las bases de datos de los sistemas de información que custodia la Dirección de TIC.</t>
  </si>
  <si>
    <t>PGTI  - Gestión de Tecnologias de la Información</t>
  </si>
  <si>
    <t>Actas de 
Reunión y Lista de Asistencia</t>
  </si>
  <si>
    <t>DRFJC</t>
  </si>
  <si>
    <r>
      <rPr>
        <b/>
        <sz val="10"/>
        <rFont val="Arial"/>
        <family val="2"/>
      </rPr>
      <t>Eficacia</t>
    </r>
    <r>
      <rPr>
        <sz val="10"/>
        <rFont val="Arial"/>
        <family val="2"/>
      </rPr>
      <t xml:space="preserve">
 Nº de jornadas de sensibilización en aplicación de principios, valores, ética, marco normativo relacionado con PRF /  Nº de jornadas programadas (2)
</t>
    </r>
    <r>
      <rPr>
        <b/>
        <sz val="10"/>
        <rFont val="Arial"/>
        <family val="2"/>
      </rPr>
      <t xml:space="preserve">
</t>
    </r>
  </si>
  <si>
    <t>Sensibilizar y socializar los principios, valores y etica del sector público, así como el acatamiento de las normas y jurisprudencia que regulan los PRF.</t>
  </si>
  <si>
    <t>Evitar</t>
  </si>
  <si>
    <t>Capacitaciones a los funcionarios y contratistas sobre los principios y valores contemplados en el código de integridad.</t>
  </si>
  <si>
    <t>1. Afectación de credibilidad y confianza institucional
2. Sanciones disciplinarias               
3. Sanciones penales.</t>
  </si>
  <si>
    <t>Situaciones subjetivas del funcionario que le permitan incumplir los marcos legales y éticos.</t>
  </si>
  <si>
    <t>PRFJC -02
Posibilidad de tomar decisiones acomodadas  hacia un beneficio particular.</t>
  </si>
  <si>
    <t>PRFJC - Responsabilidad Fiscal y Jurisdicción Coactiva</t>
  </si>
  <si>
    <t>Actas de comité técnico
Anexos de "Declaración de independencia y conflicto de intereses" diligenciados.</t>
  </si>
  <si>
    <t>Direcciones
Sectoriales y
Dirección de
Reacción
Inmediata</t>
  </si>
  <si>
    <t>1)Verificar que los hallazgos cumplan con los atributos de configuración del hallazgo como son: criterio, condición, causa y efecto.
2)Verificar que los integrantes del equipo auditor (planta, provisional, libre nombramiento y contratistas), es decir TODOS los Directivos, Profesionales, Contratistas, etc., no estén incursos en conflicto de intereses con el sujeto de vigilancia y control fiscal, de conformidad con lo establecido en el Estatuto Anticorrupción y disposiciones legales vigentes, asegurando el diligenciamiento del anexo de "Declaración de Independencia y conflicto de Intereses" previsto en los procedimientos.</t>
  </si>
  <si>
    <t>Validar en comité técnico la configuración adecuada de los hallazgos y de los posibles  procesos sancionatorios.</t>
  </si>
  <si>
    <t>Monitoreo de riesgos</t>
  </si>
  <si>
    <t>1)Pérdida de recursos públicos, por falta de objetividad en la ejecución y seguimiento del proceso auditor.
2)Incurrir en sanciones legales por no aplicación de las normas.
3)Afectación de la Imagen de la Contaloría de Bogotá.</t>
  </si>
  <si>
    <t>Intereses económicos, políticos o personales, falta de ética profesional.</t>
  </si>
  <si>
    <t>PVCGF -04
Posibilidad de omitir información que permita configurar presuntos hallazgos y no dar traslado a las autoridades competentes, o impedir el impulso propio en un proceso sancionatorio.</t>
  </si>
  <si>
    <t>PVCGF - Vigilancia y Control a la Gestión Fiscal</t>
  </si>
  <si>
    <t>PEEPP - Estudios de Economia y Politica Publica</t>
  </si>
  <si>
    <t>Actas de Mesa
de Trabajo y/o
Planillas de
Seguimiento</t>
  </si>
  <si>
    <t>Subdirecciones de
Estudios de
Economía y Política
Pública</t>
  </si>
  <si>
    <t xml:space="preserve">Cantidad de informes, estudios y pronunciamientos con mínimo dos seguimientos (Acta mesa de trabajo o Planilla de seguimiento) / Total informes, estudios y pronunciamientos programados en el PAE de la vigencia (PAE 2019 = 27)*100
</t>
  </si>
  <si>
    <t>Realizar reuniones de seguimiento y verificación por parte de los subdirectores del PEEPP a los estudios, informes y pronunciamientos durante su elaboración, dejando evidencia del acompañamiento efectuado, a fin de ser más oportunos en la detección de posibles desviaciones o sesgos en el análisis de la información y sus contenidos</t>
  </si>
  <si>
    <t>Seguimiento, revisiones y mesas de trabajo.</t>
  </si>
  <si>
    <t>Pérdida de credibilidad y confianza en el
organismo de control.
Afectación al control político, a la Administración Distrital y a la
ciudadanía.</t>
  </si>
  <si>
    <t>Interés particular, institucional o político.</t>
  </si>
  <si>
    <t xml:space="preserve">PEEPP -01
Sesgar intencionalmente el análisis de información en la elaboración de los informes, estudios y pronunciamientos del PEEPP, para favorecer a un tercero. </t>
  </si>
  <si>
    <t>E (extrema)</t>
  </si>
  <si>
    <t>Actividades de Control</t>
  </si>
  <si>
    <t>Tipos de Control</t>
  </si>
  <si>
    <t>Fecha Final</t>
  </si>
  <si>
    <t>Fecha Inicio</t>
  </si>
  <si>
    <t>A (alta)</t>
  </si>
  <si>
    <t>M (moderada)</t>
  </si>
  <si>
    <t>Debe establecer acciones para fortalecer el control SI/NO</t>
  </si>
  <si>
    <t>Solidez Individual de cada control</t>
  </si>
  <si>
    <t>Rango de calificación de la ejecución del control</t>
  </si>
  <si>
    <t>El control se ejecuta de manera consistente por parte del responsable</t>
  </si>
  <si>
    <t>Resultado de la calificación del diseño del control</t>
  </si>
  <si>
    <t>Peso de la Evaluación del Diseño del Control</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</si>
  <si>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</si>
  <si>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</si>
  <si>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</si>
  <si>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Cotejar, Comparar, Revisar, etc.?</t>
  </si>
  <si>
    <t xml:space="preserve"> ¿La oportunidad en que se ejecuta el control ayuda a prevenir la mitigación del riesgo o a detectar la materialización del riesgo de manera oportuna?</t>
  </si>
  <si>
    <t>campo oculto</t>
  </si>
  <si>
    <t xml:space="preserve"> ¿El responsable tiene la autoridad y adecuada segregación de funciones en la ejecución del control?</t>
  </si>
  <si>
    <t>¿Existe un responsable asignado a la ejecución del control?</t>
  </si>
  <si>
    <t>M (Moderada)</t>
  </si>
  <si>
    <t>B (baja)</t>
  </si>
  <si>
    <t># de columnas en la matriz de riesgo que se desplaza en el eje de impacto</t>
  </si>
  <si>
    <t># de columnas en la matriz de riesgo que se desplaza en el eje de la probabilidad</t>
  </si>
  <si>
    <t>Resultado de la ejecución del control
Anexo Tabla No 12</t>
  </si>
  <si>
    <t>6. Evidencia de la ejecución del control</t>
  </si>
  <si>
    <t>5. Qué pasa con las observaciones y desviaciones</t>
  </si>
  <si>
    <t>4. Cómo se realiza la actividad de control</t>
  </si>
  <si>
    <t>3. Proposito</t>
  </si>
  <si>
    <t>2. Periodicidad</t>
  </si>
  <si>
    <t>1. Resposable</t>
  </si>
  <si>
    <t>Zona del riesgo</t>
  </si>
  <si>
    <t>Impacto</t>
  </si>
  <si>
    <t>Probabilidad</t>
  </si>
  <si>
    <t>Período de ejecución</t>
  </si>
  <si>
    <t>Registro</t>
  </si>
  <si>
    <t>Área
Responsable</t>
  </si>
  <si>
    <t>Indicador</t>
  </si>
  <si>
    <t>Actividades de Control /
Acciones</t>
  </si>
  <si>
    <t>Medida de Tratamiento del Riesgo</t>
  </si>
  <si>
    <t>Riesgo Residual</t>
  </si>
  <si>
    <t>CONTROLES AYUDAN A DISMINUIR IMPACTO</t>
  </si>
  <si>
    <t>CONTROLES AYUDAN A DISMINUIR LA PROBABILIDAD</t>
  </si>
  <si>
    <t>SOLIDEZ DEL CONJUNTO DE CONTROLES
Anexo Tabla No 14</t>
  </si>
  <si>
    <t>EJECUCIÓN DEL CONTROL</t>
  </si>
  <si>
    <t>Riesgo Inherente</t>
  </si>
  <si>
    <t>Observaciones</t>
  </si>
  <si>
    <t>Estado
A: Abierto
M: Mitigado
MA: Materializado</t>
  </si>
  <si>
    <t>Verificación Acciones adelantadas</t>
  </si>
  <si>
    <t>Nivel de avance del Indicador</t>
  </si>
  <si>
    <t>Monitoreo Acciones</t>
  </si>
  <si>
    <t>Tratamiento de Riesgos</t>
  </si>
  <si>
    <r>
      <t>Evaluación de riesgo</t>
    </r>
    <r>
      <rPr>
        <b/>
        <u/>
        <sz val="10"/>
        <rFont val="Arial"/>
        <family val="2"/>
      </rPr>
      <t xml:space="preserve"> </t>
    </r>
  </si>
  <si>
    <t>Análisis de riesgo</t>
  </si>
  <si>
    <t>Consecuencias</t>
  </si>
  <si>
    <t>Causa</t>
  </si>
  <si>
    <t>Tipo Riesgo</t>
  </si>
  <si>
    <t>Descripción del Riesgo</t>
  </si>
  <si>
    <t>Proceso</t>
  </si>
  <si>
    <t>Interno</t>
  </si>
  <si>
    <t>Externo</t>
  </si>
  <si>
    <t>Seguimiento y Verificación
(Oficina de Control Interno)</t>
  </si>
  <si>
    <t>Monitoreo y Revisión
(Responsable del Proceso)</t>
  </si>
  <si>
    <t xml:space="preserve">Valoración del Riesgo </t>
  </si>
  <si>
    <t>Identificación del riesgo</t>
  </si>
  <si>
    <t>Contexto de la organización</t>
  </si>
  <si>
    <t>Entidad: CONTRALORIA DE BOGOTA D.C</t>
  </si>
  <si>
    <t>Página 1 de 6</t>
  </si>
  <si>
    <t>Código documento:PDE-07
Versión 4.0</t>
  </si>
  <si>
    <t>Código formato: PDE-07-01
Versión 5.0</t>
  </si>
  <si>
    <t>ANEXO 1. MAPA DE RIESGOS DE GESTION Y CORRUPCION
Vigencia 2019</t>
  </si>
  <si>
    <t xml:space="preserve">            </t>
  </si>
  <si>
    <t>C</t>
  </si>
  <si>
    <t>Elia Rocío Gómez Alvarado - John Jairo Cárdenas Giraldo</t>
  </si>
  <si>
    <r>
      <t xml:space="preserve">Verificación diciembre 2019:
</t>
    </r>
    <r>
      <rPr>
        <sz val="10"/>
        <color theme="1"/>
        <rFont val="Arial"/>
        <family val="2"/>
      </rPr>
      <t>El cumplimiento  de las actividades de este procedimiento se evidencia en la ejecución del Plan de Acción del Proceso de Participación Ciudadana y Comunicación con partes Interesadas,  entre las cuales se constató el desarrollo en el 2019 de las siguientes actividades: 
• 550 Acciones de diálogo
•179 Acciones de formación
• Informe de la Medición de la Percepción del Cliente
• Informe General de Rendición de Cuentas</t>
    </r>
  </si>
  <si>
    <r>
      <rPr>
        <b/>
        <sz val="10"/>
        <color theme="1"/>
        <rFont val="Arial"/>
        <family val="2"/>
      </rPr>
      <t xml:space="preserve">Verificación diciembre 2019: </t>
    </r>
    <r>
      <rPr>
        <sz val="10"/>
        <color theme="1"/>
        <rFont val="Arial"/>
        <family val="2"/>
      </rPr>
      <t xml:space="preserve">
La rendición de cuentas se efectuó el 05 de septiembre de 2019, con la participación de la ciudadanos  y Lideres de las 20 Localidades, tal como consta en los documentos publicacdos en la pagina Web  de la entidad  en el  link: http://www.contraloriabogota.gov.co/transparencia-acceso/control/informe-gestion-evaluacion-auditoria/informe-rendicion-cuentas-ciudadania
</t>
    </r>
  </si>
  <si>
    <r>
      <rPr>
        <b/>
        <sz val="10"/>
        <color theme="1"/>
        <rFont val="Arial"/>
        <family val="2"/>
      </rPr>
      <t xml:space="preserve">Verificación diciembre 2019: </t>
    </r>
    <r>
      <rPr>
        <sz val="10"/>
        <color theme="1"/>
        <rFont val="Arial"/>
        <family val="2"/>
      </rPr>
      <t xml:space="preserve">
Esta actividad se cumplió en abril de 2019.</t>
    </r>
  </si>
  <si>
    <r>
      <rPr>
        <b/>
        <sz val="10"/>
        <color theme="1"/>
        <rFont val="Arial"/>
        <family val="2"/>
      </rPr>
      <t>Verificación diciembre 2019:</t>
    </r>
    <r>
      <rPr>
        <sz val="10"/>
        <color theme="1"/>
        <rFont val="Arial"/>
        <family val="2"/>
      </rPr>
      <t xml:space="preserve"> 
Se verificó que durante el periodo septiembre a diciembre de 2019 la Dirección de TIC recibió  62 solicitudes de publicacion de productos generados por los procesos misionales asi:
• Informes de Auditoría: 48
• Informes Obligatorios: 5
• Informes Estructurales: 6
• Informes Sectoriales: 1
• Beneficios de Control Fiscal:1
• Pronunciamientos: 1
En total durante el 2019 se recibieron 113 solicitudes para la  publicación de estos productos. Se evidenció en la página web, su la publicación </t>
    </r>
  </si>
  <si>
    <r>
      <t xml:space="preserve">Verificación diciembre 2019: 
</t>
    </r>
    <r>
      <rPr>
        <sz val="10"/>
        <color theme="1"/>
        <rFont val="Arial"/>
        <family val="2"/>
      </rPr>
      <t>De acuerdo con la verificación y seguimiento de agosto, esta actividad se cumplió en julio de 2019.</t>
    </r>
  </si>
  <si>
    <r>
      <rPr>
        <b/>
        <sz val="10"/>
        <rFont val="Arial"/>
        <family val="2"/>
      </rPr>
      <t>Verificación diciembre 2019:</t>
    </r>
    <r>
      <rPr>
        <sz val="10"/>
        <color theme="1"/>
        <rFont val="Arial"/>
        <family val="2"/>
      </rPr>
      <t xml:space="preserve">
</t>
    </r>
    <r>
      <rPr>
        <sz val="10"/>
        <rFont val="Arial"/>
        <family val="2"/>
      </rPr>
      <t xml:space="preserve">Se publicó el 12/12/2019  un  (1) mensaje </t>
    </r>
    <r>
      <rPr>
        <sz val="10"/>
        <color theme="1"/>
        <rFont val="Arial"/>
        <family val="2"/>
      </rPr>
      <t xml:space="preserve">de socialización del factor de accesibilidad web, sobre nevagacion por teclado
El resultado del indicador para esta actividad es del 100%, dado que se elaboraron y publicaron los 6 mensajes programados.
</t>
    </r>
  </si>
  <si>
    <t xml:space="preserve">
100%
4/4 = 100%
No se han reportado incidentes sobre robo o extracción de información.
Indicador en nivel Aceptable
</t>
  </si>
  <si>
    <t>M</t>
  </si>
  <si>
    <t>3/3= 100%</t>
  </si>
  <si>
    <t xml:space="preserve">Apesar de haberse elaborado la  "Cartilla Anticorrupción y de Atención al Ciudadano", para la Contraloría de Bogotá D.C., la cartilla en mención no ha sido publicada, por tanto es necesario adelantar las gestiones al respecto que permitan socializarla y ponerla en conocimiento de la comunidad en general. </t>
  </si>
  <si>
    <t>Fecha de monitorio y revisión (Responsable de Proceso): Diciembre de 2019</t>
  </si>
  <si>
    <t>Fecha de Seguimiento (Verificación) Oficina de Control Interno: Enero de 2020</t>
  </si>
  <si>
    <t xml:space="preserve">Fecha de aprobación o modificación: </t>
  </si>
  <si>
    <t>5 de diciembre de 2019</t>
  </si>
  <si>
    <t>Fecha de Monitoreo y Revisión Responsable de Proceso</t>
  </si>
  <si>
    <t>diciembre de 2019</t>
  </si>
  <si>
    <t>Fecha de Seguimineto (Verificación) Oficina de Control Interno</t>
  </si>
  <si>
    <r>
      <rPr>
        <b/>
        <sz val="10"/>
        <rFont val="Arial"/>
        <family val="2"/>
      </rPr>
      <t>DRI:</t>
    </r>
    <r>
      <rPr>
        <sz val="10"/>
        <rFont val="Arial"/>
        <family val="2"/>
      </rPr>
      <t xml:space="preserve"> Durante la vigencia 2019 la Dirección de Reacción Inmediata adelantó una Visita de Control Fiscal sin hallazgos para ser reportados. Para efectos de datos acumulados en materia de Declaraciones de independencia, se toman los reportados en el primer cuatrimestre de 2019</t>
    </r>
  </si>
  <si>
    <t>Ninguna</t>
  </si>
  <si>
    <r>
      <rPr>
        <b/>
        <sz val="10"/>
        <rFont val="Arial"/>
        <family val="2"/>
      </rPr>
      <t xml:space="preserve">GOBIERNO: </t>
    </r>
    <r>
      <rPr>
        <sz val="10"/>
        <color rgb="FFFF0000"/>
        <rFont val="Arial"/>
        <family val="2"/>
      </rPr>
      <t xml:space="preserve">
</t>
    </r>
    <r>
      <rPr>
        <b/>
        <sz val="10"/>
        <rFont val="Arial"/>
        <family val="2"/>
      </rPr>
      <t>Indicador 1</t>
    </r>
    <r>
      <rPr>
        <sz val="10"/>
        <color rgb="FFFF0000"/>
        <rFont val="Arial"/>
        <family val="2"/>
      </rPr>
      <t xml:space="preserve">
</t>
    </r>
    <r>
      <rPr>
        <sz val="10"/>
        <rFont val="Arial"/>
        <family val="2"/>
      </rPr>
      <t xml:space="preserve">Como resultado de las auditorías que han finalizado con corte a 16 de diciembre de 2019, en cumplimiento del PAD 2019, desde la Dirección Sector Gobierno se determinaron los siguientes hallazgos:
Auditoría de desempeño 14 llevada a cabo ante el DADEP: diez (10) hallazgos administrativos, de los cuales seis (6) tienen incidencia disciplinaria y cinco (5) fiscal
Auditoría de regularidad 16 relaizada en el DASCD: cinco (5) hallazgos administrativos
Auditoría de desempeño 18 realizada en la SDG: cuatro (4) hallazgos administrativos
Auditoría de desempeño 17 llevada a cabo en la SGAMB: seis (6) hallazgos administrativos, de los cuales tres (3) tienen incidencia disciplinaria.
Como consecuancia de lo anterior se observa que como producto de las auditoría que culminaron durante el tercer cuatrimestre se determinaron veinticinco (25) hallazgos administrativos, de los cuales nueve (9) tienen incidencia disciplinaria y cinco (5) fiscal; para un total de  ciento veintidos (122) hallazgos administrativos, doce (12) con incidencia disciplinaria y veinitiocho (28) con incidencia fiscal como producto del PAD 2019.
</t>
    </r>
    <r>
      <rPr>
        <b/>
        <sz val="10"/>
        <rFont val="Arial"/>
        <family val="2"/>
      </rPr>
      <t>Indicador 2</t>
    </r>
    <r>
      <rPr>
        <sz val="10"/>
        <rFont val="Arial"/>
        <family val="2"/>
      </rPr>
      <t xml:space="preserve">
Con corte a 16 de diciembre de 2019 y como consecuancia del PAD 2019, la Dirección Sector Gobierno dió inicio a quince (15) auditorías, de las cuales han finalizado doce (12) y se encuentran tres (3) en ejecución; en las mismas durante el tercer cuatrimestre se realizaron las siguientes declaraciones de independencia:
Auditorías finalizadas:
De la auditoría de desempeño código 17 llevada a cabo ante la Secretaría Distrital de Gobierno - SDG: nueve (9)
Auditorías en ejecución:
De la Visita Fiscal 520 que se está realizando en el Departamento Administrativo de la Defensoría del Espacio Público - DADEP: diez (10)
De la Visita Fiscal 521 que se está llevando a cabo en la Secretaría Generla de la Alcaldía Mayor de Bogotá - SGAMB: ocho (8)
Como se observa, durante el tercer cuatrimestre se adicionaron veintisiete (27) declaraciones de independencia correspondientes a los auditores que han sido asignados a cada una de las auditorías programadas en el PAD 2019, para un total de ciento veintinueve (129) durante la vigencia 2019.</t>
    </r>
  </si>
  <si>
    <r>
      <rPr>
        <b/>
        <sz val="10"/>
        <rFont val="Arial"/>
        <family val="2"/>
      </rPr>
      <t xml:space="preserve">PARTICIPACIÓN: </t>
    </r>
    <r>
      <rPr>
        <sz val="10"/>
        <rFont val="Arial"/>
        <family val="2"/>
      </rPr>
      <t>Como resultado del PAD 2019, se determinaron 411 hallazgos administrativos, de los cuales 124 tienen presunta incidencia disciplinaria, 45 conllevan un detrimento patrimonial en cuantía de $7.171.238.713  y 3 con presunta incidencia penal.
Se han diligenciado 743 Anexos de "Declaración de independencia y conflicto de intereses" de un total de 166 auditores que ejecutan las auditorías previstas en el PAD *100 + Nivel Directivo + Contratistas.
Seguimiento a agosto de 2019: A la fecha se han enviado 295 hallazgos que cumplen con los atributos de 295 hallazgos contenidos en los informes finales. (Treinta (30) con incidencia fiscal en cuantía de $4.123.067.353,38, uno (1) con incidencia penal y ochenta y cuatro (84) con presunta incidencia disciplinaria.
Se han diligenciado 393 Anexos de "Declaración de independencia y conflicto de intereses" de un total de 163 auditores que ejecutan las auditorías previstas en el PAD *100 + Nivel Directivo + Contratistas.
Seguimientoa  abril de 2019: A la fecha se han enviado 159 hallazgos que cumplen con los atributos de 159 hallazgos contenidos en los informes finales. (Siete (7) con incidencia fiscal en cuantía de $718.129.615,46, cero (0) con incidencia penal y veintidós (22) con presunta incidencia disciplinaria.
Se han diligenciado 160 Anexos de "Declaración de independencia y conflicto de intereses" de un total de 160 auditores que ejecutan las auditorías previstas en el PAD *100 + Nivel Directivo + Contratistas.</t>
    </r>
  </si>
  <si>
    <t>411 hallazgos cumplen atributos / 411 hallazgos en informes =100%
743/743 anexos declaraciones de independencia firmadas por 166 auditores que ejecutaron las auditorías previstas &gt;100%</t>
  </si>
  <si>
    <t>Se recomienda registrar y subir la información correspondiente en la última versión del formato del mapa de Riesgo, dado que para el presente cuatrimestre se aprobó la versión 4,0 y la diligenciada está en versión 2,0.</t>
  </si>
  <si>
    <r>
      <rPr>
        <b/>
        <sz val="10"/>
        <rFont val="Arial"/>
        <family val="2"/>
      </rPr>
      <t xml:space="preserve">EQUIDAD: </t>
    </r>
    <r>
      <rPr>
        <sz val="10"/>
        <rFont val="Arial"/>
        <family val="2"/>
      </rPr>
      <t xml:space="preserve">1. El comité técnico de la dirección sectorial, con relación a la auditoría cód 3, en acta de comité  # 14 determinó la no existencia de hallazgos y de tal manera se refleja en el informe final. Para la auditoría de desempeño código 4 en el acta de comité # 20 se determinó la existencia de un hallazgo administrativo con incidencia disciplinaria , el cual quedó plasmado en el informe final.  
2.En la dirección sectorial de Equidad y Género fueron diligenciados 12 anexos de declaraciones de independencia  y conflicto de intereses correspondientes a los integrantes del equipo auditor y dirección sectorial, incluyendo alos contratistas de apoyo; verificando que los integrantes no se encuentran incursos en conflictos de intereses, con la Secretaría Distrital de la Mujer; lo anterior para cada una de las auditorías de desempeño respectivamente 3 y 4. </t>
    </r>
  </si>
  <si>
    <r>
      <rPr>
        <b/>
        <sz val="10"/>
        <rFont val="Arial"/>
        <family val="2"/>
      </rPr>
      <t>EDUCACIÓN:</t>
    </r>
    <r>
      <rPr>
        <sz val="10"/>
        <rFont val="Arial"/>
        <family val="2"/>
      </rPr>
      <t xml:space="preserve">
N° de hallazgos que cumplen con los atributos:  Se determinaron 11 hallazgos fiscales, para el tercer cuatrimestre de 2019  los cuales cumplieron con los atributos de criterio, condición, causa y efecto, por lo cual fueron aprobados mediante Actas de Comité Técnico asi;      
-  Auditoria regularidad 189 -  IDEP; Acta de Cómite Técnico No. 36  Oficio Remisorio al Sujeto con Fecha: 06/09/2019
-  Auditoria Desempeño 191 SED; Acta de Cómite Técnico No. 48  Oficio Remisorio al Sujeto con Fecha:17/09/2019
- Auditoria Desempeño 194 SED; Acta de Cómite Técnico No. 50 Oficio Remisorio al Sujeto con Fecha:17/09/2019
-  Auditoria Desempeño 221 UDFJC; Acta de Cómite Técnico No. 49  Oficio Remisorio al Sujeto con Fecha:20/09/2019
- Auditoria Desempeño 192 SED; Acta de Cómite Técnico No. 68 Oficio Remisorio al Sujeto con Fecha:05/12/2019           
Cantidad de Anexos diligenciados de "Declaración de independencia y conflicto de intereses":  En cumplimiento del PAD 2019 se diligenciaron 29 anexos de declaración de independencia, por parte del grupo auditor, personal de apoyo y directivo de las (5) Auditorias reportadas para el tercer cuatrimestre de 2019.  
Toda la información reportada puede ser verificada en el aplicativo de Trazabilidad.  </t>
    </r>
  </si>
  <si>
    <r>
      <rPr>
        <b/>
        <sz val="10"/>
        <rFont val="Arial"/>
        <family val="2"/>
      </rPr>
      <t>CULTURA, RECREACIÓN Y DEPORTE:</t>
    </r>
    <r>
      <rPr>
        <sz val="10"/>
        <rFont val="Arial"/>
        <family val="2"/>
      </rPr>
      <t xml:space="preserve">
1) En mesa de trabajo se aprueban las observaciones que posteriormente se configuran en hallazgos de auditoría, los cuales se aprueban en comité técnico y se verifican que cumplan con los atributos requeridos (criterio, condición, causa y efecto).
Hallazgos Configurados en los informes finales  que cumplen atributos del 1 de  septiembre al 16 de diciembre de 2019, de las auditorias terminadas en el cuatrimestre se determinaron los siguietnes hallazgos:
Total 37 admnistrativos, 21 Disciplinarios, 3 penales y 4 Fiscales
La validación de los atributos de hallazgos se evidencian en:
Acta Comité 41 OFB del 10 de septiembre de 2019 - Informe Final cod. 212 (6  Administrativos, 4 Disciplinarios).
Acta Comité 43 IDRD del 13 de septiembre de 2019 - Informe Final cod. 213 (15 Administrativos, 7 Disciplinarios, 2 Penales, 3 Fiscales). 
Acta Comité 46 SDCRD del 2 de octubre de 2019 - Informe Final cod. 214 (10 Administrativos, 7 Disciplinarios).
Acta Comité 61 IDPC del 5 de diciembre de 2019 - Informe Final cod. 216 (6 Administrativos,  3 Disciplinarios , 1 penal y 1 fiscal).
2) En desarrollo de los procesos auditores iniciados entre el 1 de septiembre al 16 de diciembre del 2019, se diligenciaron las declaraciones de independencia, de la siguiente forma:
Total Declaraciones suscritas: 43, así:
Regular Canal Capital cod. 215 Fecha inicio 29 de agosto de2019  (11)
Desempeño IDPC cod. 216  Fecha inicio 13 de septiembre de 2019  (10)
Desempeño IDRD cod. 217 Fecha inicio 27 de septiembre de 2019  (11)
Desempeño IDARTES cod. 210 Fecha inicio 10 de octubre de 2019  (11)
</t>
    </r>
  </si>
  <si>
    <r>
      <rPr>
        <b/>
        <sz val="10"/>
        <rFont val="Arial"/>
        <family val="2"/>
      </rPr>
      <t>DESARROLLO ECONÓMICO:</t>
    </r>
    <r>
      <rPr>
        <sz val="10"/>
        <rFont val="Arial"/>
        <family val="2"/>
      </rPr>
      <t xml:space="preserve">
En la dirección no se ha presentado omición de información que no permita configurar hallazgos, ni dar traslado a las autoridades competentes, ni impedir el impulso propio en un proceso sancionatorio.
1)No se ha presentado pérdida de recursos públicos, por falta de objetividad en la ejecución y seguimiento del proceso auditor.
2)Ninguno de los funcionarios ha dejado de dar aplicación de las normas a fin de no incurrir en sanciones legales.
3)No se han presentado hechos que afectan la Imagen de la Contaloría de Bogotá.
En acta  de Comité Técnico Nos. 05 Aprobación Informe Preliminar Auditoría de Desempeño Código 195, se aprobaron 10 observaciones administrativas de las cuales 5 tenían presunta incidencia disciplinaria. 
Acta  de Comité Técnico Nos. 07,  Aprobación Informe Definitivo Auditoría de Desempeño Código 195, se aprobaron 10  hallazgos administarivos de los cuales  5 quedaron con presunta incidencia disciplinaria.
Acta  de Comité Técnico Nos. 10 Aprobación Informe Preliminar Auditoría de Regularidad Código 196, se aprobaron 28 observaciones administrativas de las cuales 17 tenían presunta incidencia disciplinaria y 3 Fiscales por $274,181,463
Acta  de Comité Técnico Nos. 13,  Aprobación Informe Definitivo Auditoría de Regularidad Código 196, se aprobaron 25  hallazgos administarivos de los cuales  11 quedaron con presunta incidencia disciplinaria y 3 Fiscales por $214,478,639
Acta  de Comité Técnico Nos. 09 Aprobación Informe Preliminar Auditoría de Regularidad Código 197, se aprobaron 46 observaciones administrativas de las cuales 20 tenían presunta incidencia disciplinaria y 4 Incidencia FIscal $ 38,288,514 
Acta  de Comité Técnico Nos. 14,  Aprobación Informe Definitivo Auditoría de Reguilaridad Código 197, se aprobaron 44  hallazgos administarivos de los cuales  17 quedaron con presunta incidencia disciplinaria y 1 Fiscal por $ 26,251,385.
Acta  de Comité Técnico No. 24  Aprobación Informe Preliminar Auditoría de Desempeño Código 198, se aprobaron 13 observaciones administrativas de las cuales 7 tenían presunta incidencia disciplinaria y 2 con incidencia fiscal por $7.616,286.
Acta  de Comité Técnico No. 25,  Aprobación Informe Definitivo Auditoría de Desempeño Código 198, se aprobaron 11  hallazgos administarivos de los cuales  2 quedaron con presunta incidencia disciplinaria y 1 con incidencia fiscal por $2.751,681.
Acta  de Comité Técnico No. 27,  Aprobación Informe Preliminar Auditoría de Desempeño Código 219, se aprobaron 5 observaciones administrativas de las cuales 4 tenían presunta incidencia disciplinaria y 3 con incidencia fiscal por valor de $123.029.989. 
Acta  de Comité Técnico No. 31,  Aprobación Informe Definitivo Auditoría de Desempeño Código 219, se aprobaron 5  hallazgos administarivos de los cuales  2 quedaron con presunta incidencia disciplinaria.
Acta  de Comité Técnico No. 28, Aprobación Informe Preliminar Auditoría de Desempeño Código 199, se aprobaron 11 observaciones administrativas de las cuales 4 tenían presunta incidencia disciplinaria 
Acta  de Comité Técnico Nos. 33,  Aprobación Informe Definitivo Auditoría de Desempeño Código 199, se aprobaron 11  hallazgos administarivos de los cuales  3 quedaron con presunta incidencia disciplinaria.
Acta  de Comité Técnico Nos. 29 Aprobación Informe Preliminar Auditoría de Desempeño Código 200, se aprobaron 8 observaciones administrativas de las cuales 6 tenían presunta incidencia disciplinaria y 1 con incidencia fiscal por $18.507.500.
Acta  de Comité Técnico Nos. 32,  Aprobación Informe Definitivo Auditoría de Desempeño Código 200, se aprobaron 7  hallazgos administarivos de los cuales  5 quedaron con presunta incidencia disciplinaria y 1 con incidencia Fiscal por $ 18.507.500.
Acta  de Comité Técnico Nos. 41 Aprobación Informe Preliminar Auditoría de Desempeño Código 201, se aprobaron 17 observaciones administrativas de las cuales 9 tenían presunta incidencia disciplinaria y 1 con incidencia fiscal por $8.931.694,83.
Acta  de Comité Técnico Nos. 42,  Aprobación Informe Definitivo Auditoría de Desempeño Código 201, se aprobaron 17  hallazgos administarivos de los cuales 7 quedaron con presunta incidencia disciplinaria, conla respuesta se desvirtuó la incidencia fiscal.
Acta  de Comité Técnico Nos. 43 Aprobación Informe Preliminar Auditoría de Desempeño Código 202, se aprobaron 9 observaciones administrativas de las cuales 3 tenían presunta incidencia disciplinaria.
Acta  de Comité Técnico Nos. 47  Aprobación Informe Definitivo Auditoría de Desempeño Código 202, se aprobaron 8  hallazgos administarivos de los cuales  3 quedaron con presunta incidencia disciplinaria y 1 con incidencia Fiscal por $ 18.507.500.
Acta  de Comité Técnico Nos. 44 Aprobación Informe Preliminar Auditoría de Desempeño Código 203, se aprobaron 5 observaciones administrativas de las cuales 2 tenían presunta incidencia disciplinaria.
Acta  de Comité Técnico Nos. 45,  Aprobación Informe Definitivo Auditoría de Desempeño Código 203, se aprobaron 5  hallazgos administarivos de los cuales  1 quedaron con presunta incidencia disciplinaria. 
Acta  de Comité Técnico Nos. 54 Aprobación Informe Preliminar Auditoría de Desempeño Código 204, se aprobaron 22 observaciones administrativas de las cuales 6 tenían presunta incidencia disciplinaria.
Acta  de Comité Técnico Nos. 55 Aprobación Informe Preliminar Auditoría de Desempeño Código 206, se aprobaron 8 observaciones administrativas de las cuales 3 tenían presunta incidencia disciplinaria y 1 con incidencia fiscal por $25.342.596
Acta  de Comité Técnico Nos. 56, Aprobación Informe Preliminar Auditoría de Desempeño Código 205, se aprobaron 5 observaciones administrativas de las cuales 1 tenía presunta incidencia disciplinaria.
Cada uno de los funcionarios intervinientes Director, Asesora, gerentes, auditores y contratista, (31) diligenciaron los anexos de Declaración de Independencia para las auditorías iniciadas entre el 2 de enero al 10 de octubre de 2019, para un total de 142.</t>
    </r>
  </si>
  <si>
    <r>
      <rPr>
        <b/>
        <sz val="10"/>
        <rFont val="Arial"/>
        <family val="2"/>
      </rPr>
      <t>HÁBITAT:</t>
    </r>
    <r>
      <rPr>
        <sz val="10"/>
        <color rgb="FFFF0000"/>
        <rFont val="Arial"/>
        <family val="2"/>
      </rPr>
      <t xml:space="preserve"> </t>
    </r>
    <r>
      <rPr>
        <sz val="10"/>
        <rFont val="Arial"/>
        <family val="2"/>
      </rPr>
      <t>1. Se revisó y verificó en los informes finales el tema de cumplimiento de  los atributos de configuración del hallazgo, lo cual quedó registrado en las siguientes Actas de Comité Técnico:
N°  87 de 15/11/2019- D ERU COD 29;  
N° 73 de 19/09/2019, - D CVP COD 30; 
N° 74 de 19/09/2019 - D SDHT COD 31;
N° 77 de 01/10/2019 - D IDIGER 32;  
N° 106 de 29/11/2019 - D SDA COD 33; 
N° 97 Inf. Preliminar de 02/12/2019 - D COD 35 CVP; 
N° 106 de 12/12/2019 - D COD 36 SDHT; 
N° 100 Inf. Preliminar  de 09/12/2019 - D COD 37 JBBJCM; 
N° 103 de 12/12/2019 - VFC COD 502 IDPYBA; 
N° 105 Inf. Preliminar  de 16/12/2019 - VCF COD 503;
N° 104 de 12/12/2019 -  VCF COD 517 SDP:
N° 81 de 07/10/2019 -  D COD 222 SDP.
A la fecha el total de hallazgos fue de 210 adminsitrativos, 67 tuvieron incidencia fiscal por $42.469.038.582;  142 con presunta incidencia disciplinaria y 5 con presunta incidencia penal.
2. Declaración de independencia y conflicto de intereses:
D ERU COD 29: 10 declaraciones.
D CVP COD 30: 9 declaraciones.
D SDHT COD 31: 9 declaraciones.
D IDIGER 32: 11 declaraciones.
D SDA COD 33: 13 declaraciones.
D COD 35 CVP: 10 declaraciones
D COD 36 SDHT: 9 declaraciones. 
D COD 37 JBBJCM: 9 declaraciones.
VFC COD 502 IDPYBA: 8 declaraciones.
VCF COD 503: 9 declaraciones.
COD 517 SDP: 8 declaraciones.
D COD 222 SDP: 7 declaraciones.
Total Directores Subdirectores, Gerentes, Auditores y contratistas ASIGNADOS Y CON DECLARACIONES DE INDEPENDNCIA 52</t>
    </r>
  </si>
  <si>
    <r>
      <rPr>
        <b/>
        <sz val="10"/>
        <rFont val="Arial"/>
        <family val="2"/>
      </rPr>
      <t>INTEGRACIÓN:</t>
    </r>
    <r>
      <rPr>
        <sz val="10"/>
        <rFont val="Arial"/>
        <family val="2"/>
      </rPr>
      <t xml:space="preserve">
1) En mesa de trabajo se aprueban las observaciones que posteriormente se configuran en hallazgos de auditoría, los cuales se aprueban en comité técnico y se verifica que cumplan con los atributos requeridos (criterio, condición, causa y efecto)
Hallazgos que cumplen atributos: 45 administrativos, 21 disciplinarios, 8 fiscales por $102.512.209
Auditoría Desempeño SDIS Código 57: 11 administrativos, 6 disciplinarios y 2 fiscales por $23.542.845
Auditoría Desempeño SDIS Código 58: 19 administrativos, 9 disciplinarios y 4 fiscales por $60.299.812
Auditoría Desempeño IDIPRON Código 59: 15 administrativos, disciplinarios 6 y fiscales 2 por $18.673.552
2) Al iniciar y durante el desarrollo de los procesos auditores, según las novedades de talento humano, se diligencian las declaraciones de independencia como herramienta para asegurar la objetividad y la no existencia de conflictos para realizar la auditorìa por parte del personal asignado a la misma
Auditoría Desempeño IDIPRON código 60: Declaraciones de Independencia:11
Auditoría Desempeño SDIS código 61: Declaraciones suscritas: 11
Auditoría Desempeño SDIS código 62: Declarlaciones suscritas: 10
Total Declaraciones: 32</t>
    </r>
  </si>
  <si>
    <r>
      <rPr>
        <b/>
        <sz val="10"/>
        <rFont val="Arial"/>
        <family val="2"/>
      </rPr>
      <t>SALUD:</t>
    </r>
    <r>
      <rPr>
        <sz val="10"/>
        <rFont val="Arial"/>
        <family val="2"/>
      </rPr>
      <t xml:space="preserve">
1) Se detectaron y comunicaron 93  hallazgos de auditoría,  17 de ellos con incidencia fiscal por $40.148'765,494,28 que se trasladaran a la DRFJC; todos con el cumplimiento de los atributos, así: De Regularidad 15 Subred Sur Occidente, 23 Subred Norte, 23 Subred Centro Oriente, 8  IDCBIS y 16 EAGAT y de Visita de Control Fiscal  8 de Capital Salud.
2) Se diligenciaron 29 Declaraciones de independencia y conflicto de intereses de las siguientes auditorías: De Regularidad 12 de EAGAT y de Visitas de Control Fiscal 7 SDS, 4 APC Salud-En Liquidación y 6 de Capital Salud.</t>
    </r>
  </si>
  <si>
    <r>
      <rPr>
        <b/>
        <sz val="10"/>
        <rFont val="Arial"/>
        <family val="2"/>
      </rPr>
      <t xml:space="preserve">GESTIÓN JURÍDICA: </t>
    </r>
    <r>
      <rPr>
        <sz val="10"/>
        <rFont val="Arial"/>
        <family val="2"/>
      </rPr>
      <t>1. Hallazgos que cumplen atributos:
Se revisó y verificó en el informe final de las auditorias de Regularidad código 7 y de Desempeño código 8, el tema de cumplimiento con los atributos de configuración del hallazgo. 
Que se soporta en las Actas de Comité Técnico donde se revisaron y se dejó constancia que se verifico que cada uno de los presuntos hallazgos plasmados en cada informe cumpliendo con los atributos de configuración del hallazgo como son: criterio, condición, causa y efecto
*Acta No 10 de fecha 28 de Agosto 2019 
El total de hallazgos son: 18 Administrativos, 13 con presunta incidencia disciplinaria, 3 con presunta incidencia fiscal.
*Acta No 17 de fecha 28 de Noviembre 2019 
El total de hallazgos son: 6 Administrativos, 5 con presunta incidencia disciplinaria.
2. Declaración de independencia y conflicto de intereses:
El número de auditores entre Directores, Gerente, auditores y contratistas que han suscrito Declaraciones de independencia son según cada auditoria terminada o en ejecución: Auditoria Terminada Código 07, es de 9 y la Auditoria Terminada Código 08, es de 10</t>
    </r>
  </si>
  <si>
    <r>
      <rPr>
        <b/>
        <sz val="10"/>
        <rFont val="Arial"/>
        <family val="2"/>
      </rPr>
      <t>SEGURIDAD, CONVIVENCIA Y JUSTICIA</t>
    </r>
    <r>
      <rPr>
        <sz val="10"/>
        <rFont val="Arial"/>
        <family val="2"/>
      </rPr>
      <t xml:space="preserve">
Se determinaron Hallazgos que cumplen con los atributos:
En el Informe Final de la Visita de Control Fiscal No. 515 ante la Secretaría Distrital de Seguridad, Convivencia y Justicia –SDSCJ se determinaron: en total dos (2) hallazgos administrativos, aprobados mediante Acta de Comité Técnico No. 24 de 12 de septiembre de 2019.
En el Informe Final de la Auditoría de Desempeño No. 163 ante la Secretaría Distrital de Seguridad, Convivencia y Justicia –SDSCJ se determinaron: tres (3) hallazgos disciplinarios, para un total de seis (6) hallazgos administrativos, aprobados mediante Acta de Comité Técnico No. 25 de 17 de septiembre de 2019, 
En el Informe Final de la Auditoría de Desempeño No. 162 ante la Unidad Administrativa Especial Cuerpo Oficial de Bomberos – UAECOB se determinaron: un (1) hallazgo disciplinario, para un total de dos (2) hallazgos administrativos, aprobados mediante Acta de Comité Técnico No. 28 de 15 de octubre de 2019
En el Informe Final de la Auditoría de Desempeño No. 165 ante la Secretaría Distrital de Seguridad, Convivencia y Justicia –SDSCJ se determinaron: doce (12) hallazgos disciplinarios, un (1) penal, seis (6) fiscales por un valor de $2.407.317.237 para un total de diez y nueve (19) hallazgos administrativos, aprobados mediante Acta de Comité Técnico No. 33 de 18 de diciembre de 2019. 
En conclusión: al cierre de diciembre se determinaron veintinueve (29) hallazgos administrativos que cumplen con los atributos. 
En total de lo corrido en la vigencia van setenta y dos (72) hallazgos administrativo al cierre de diciembre de 2019.
Verificación de Declaraciones de Independencia y conflicto de intereses:
En la Auditoría de Desempeño No. 165 ante la Secretaría Distrital de Seguridad, Convivencia y Justicia –SDSCJ: formatos diligenciados (17/17) auditores.
En la Auditoría de Desempeño No. 166 ante la Secretaría Distrital de Seguridad, Convivencia y Justicia –SDSCJ: formatos diligenciados (12/12) auditores.
En conclusión se diligenciaron (29) anexos de declaración de independencia, para (29) personas que ejecutaron las auditorías. 
En total de lo corrido en la vigencia van ciento ocho (108) Declaraciones de Independencia y Conflcto de intereses a corte del 16 de diciembre de 2019.</t>
    </r>
  </si>
  <si>
    <t>Se recomienda registrar y subir la información correspondiente en la última versión del formato del mapa de Riesgo, dado que para el presente cuatrimestre se aprobó la versión 4,0 y la información diligenciada está en versión 3,0.</t>
  </si>
  <si>
    <r>
      <rPr>
        <b/>
        <sz val="10"/>
        <rFont val="Arial"/>
        <family val="2"/>
      </rPr>
      <t>SERVICIOS PÚBLICOS:</t>
    </r>
    <r>
      <rPr>
        <sz val="10"/>
        <color rgb="FFFF0000"/>
        <rFont val="Arial"/>
        <family val="2"/>
      </rPr>
      <t xml:space="preserve"> 
</t>
    </r>
    <r>
      <rPr>
        <sz val="10"/>
        <rFont val="Arial"/>
        <family val="2"/>
      </rPr>
      <t xml:space="preserve">1) Se culminan 16 auditorias: 4 de regularidad, 10 de desempeño y 2 visitas de control fiscal, en las cuales se configuraron un total de 78 hallazgos Administrativos de los cuales 11 con incidencia disciplinaria y 16 con incidencia Fiscal.                                                                   
2)En las 16 auditorias se diligenciaron 157  Anexos diligenciados, incluyendo en ellos directivos, auditores , contratistas y pasantes. </t>
    </r>
  </si>
  <si>
    <r>
      <rPr>
        <b/>
        <sz val="10"/>
        <rFont val="Arial"/>
        <family val="2"/>
      </rPr>
      <t>HACIENDA:</t>
    </r>
    <r>
      <rPr>
        <sz val="10"/>
        <rFont val="Arial"/>
        <family val="2"/>
      </rPr>
      <t xml:space="preserve">
En los informes finales de las SEIS ( 6)  auditorias culminadas en el Tercer cuatrimestre   se verifico que  en la determinaciòn de los hallazgos èstos  cumplieran con los atributos de configuraciòn como son Condicion, criterio, causa y efecto..tal como se evidencia en las actas de Comite Tècnico de aprobaciòn de informes Finales así: :
- Lotería de Bogotá. Regularidad .  9 Hallazgos administrativos ,3  incidencia fiscal , 7  presunta disciplinaria
- Secretaría Distrital de Hacienda. Predial  7. Hallazgos administrativos ,6  incidencia fiscal ,  6 presunta disciplinaria
- Catastro Distrital  10. Hallazgos administrativos ,3  incidencia fiscal 10  presunta disciplinaria 
- Secretaria Distrital de Hacienda Omisos   de 3. Hallazgos administrativos 2, incidencia fiscal , 2  presunta disciplinaria
- Secretaria Distrital de Hacienda "Delineación  2. Hallazgos administrativos  1  incidencia fiscal ,2  presunta disciplinaria
-- VCF SDH Cerveza . 3. Hallazgos administrativos , 0 incidencia fiscal , 1  presunta disciplinaria.
En  total de las anteriores auditorias  se determinaron  34 hallazgos administrativos de los cuales 15 con incidencia fiscal y  28 con presunta incidencia disciplinaria, con cumplimiento de atributos del hallazgo. Evidencia. Actas de Comité, aplicativo  Trazabilidad.      
Respecto al diligenciamiento de las Declaraciòn de Independencia, las mismas fueron diligenciadas por parte de los auditores, nivel directivo y contratistas,  ninguna de ellas presento conflicto de interès, Para las auditorías  ante la Lotería de Bogotá. Regularidad .- Secretaría Distrital de Hacienda. Predial , - Catastro Distrital  , - Secretaria Distrital de Hacienda Omisos   - Secretaria Distrital de Hacienda Delineación,   la estadistica de Declaraciones fue reportada en el cuatrimestre anterior dado el inicio en dicho periodo de las citadas auditorias .  
RESPECTO A LAS  AUDITORIAS INICIADAS EN EL ULTIMO TRIMESTRE, LAS DECLARACIONES DILIGENCIADAS FUERON :  
- MALOKA . Nivel Directivo 5, auditores 6, Contratistas 3. Total   14.  
-  SDH - -Visita DE Control  Fiscal. Impuesto cerveza.   4 Nivel Directivo , 3 auditores  ,1  Contratistas . Total .  8
-SDH ICA,  En cierre  5  Nivel Directivo , 5 auditores 2, Contratistas . Total 12
- SDH . Sobretasa a la Gasolina. En cierre. 5  Nivel Directivo , 8 auditores, 2, Contratistas . Total .15
- UAECD.  Observatorio inmobiliario Catastral . en ejecucion  . 5  Nivel Directivo , 8 auditores  2 Contratistas . Total 15 .  
- SDH .  Visita de Control  Fiscal . Notificacion actos  Finaliza el 18 de diciembre .  5  Nivel Directivo 3, auditores 1, Contratistas . Total 9.   
En total en el Tercer  cuatrimestre se diligenciaron 73 Declaraciones de Independencia. .Evidencia. Aplicativo  Trazabilidad.       
</t>
    </r>
  </si>
  <si>
    <t>Esta actividad tiene dos indicadores, pero en el reporte de seguimiento solo se presenta el resultado de un indicador y no se indica a cual corresponde.</t>
  </si>
  <si>
    <t xml:space="preserve">Si bien se encuentran cargados en el aplicativo de trazabilidad, los formatos de declaración de independencia de las auditorías y visitas fiscales adelantadas en el tercer cuatrimestre de 2019; es importante verificar que las mismas se encuentren ubicadas en el expediente electrónico de la auditoría correspondiente. 
Esta actividad tiene dos indicadores, pero en el reporte de seguimiento solo se presenta el resultado de un indicador y no se indica a cual corresponde. </t>
  </si>
  <si>
    <t>1/1=100%
24/24=100%</t>
  </si>
  <si>
    <t xml:space="preserve">Esta actividad tiene dos indicadores, pero en el reporte de seguimiento solo se presenta el resultado de un indicador y no se indica a cual corresponde. </t>
  </si>
  <si>
    <t>1) 45/45=100%
2) 32/32=100%</t>
  </si>
  <si>
    <t xml:space="preserve">Se recomienda registrar y subir la información correspondiente en la última versión del formato de la matriz, dado que para el presente cuatrimestre se aprobó la versión 4,0 y la diligenciada está en versión 3,0.
Esta actividad tiene dos indicadores, pero en el reporte de seguimiento solo se presenta el resultado de un indicador y no se indica a cual corresponde. </t>
  </si>
  <si>
    <t>…..</t>
  </si>
  <si>
    <r>
      <rPr>
        <b/>
        <sz val="10"/>
        <rFont val="Arial"/>
        <family val="2"/>
      </rPr>
      <t>Verificación diciembre 2019: 1)</t>
    </r>
    <r>
      <rPr>
        <sz val="10"/>
        <rFont val="Arial"/>
        <family val="2"/>
      </rPr>
      <t xml:space="preserve"> Se encuentra el acta de comité Técnico No. 33 del 10-09-2019, cuyo objetivo es: “la presentación y aprobación de los informes preliminares y finales de las auditorias de desempeño ante la Empresa de Transporte Tercer Milenio “Transmilenio" código de auditoria No. 68, la secretaria distrital de Movilidad-SDM, código No.69 y la Empresa Metro de Bogotá Código de Auditoria. No. 71.”
En el tercer punto del acta se encuentran plasmados que: "Se insiste que las observaciones evidencien de manera clara, el criterio, la condición, la causa y el efecto. Además, se aprueban los Informes Preliminares de las auditorias de desempeño No. 68, 69, y aprobación del Informe Final de la Auditoria Código No. 71. 
También se encuentra que no hay observaciones. Por lo tanto estas actas de comités técnicos cumplen en debida forma.
Así mismo se encuentra el acta de comité No 37 del 20-09-2019 cuyo Objetivo es "Presentación y Aprobación del informe Final de la Auditoria de Desempeño ante el Instituto de Desarrollo Urbano IDU- Código de Auditoria No. 70”. Se evidencian que se aprueban 14 Hallazgos Administrativos y 10 Hallazgos Administrativos con presunta Incidencia Disciplinarias, y se verifica que los hallazgos cumplieran con las cuatro (4) elementos de la caracterización como son: criterio, Condición, Causa, y Efecto. 
Se encuentra el acta de comité técnico no. 38 del 19-02-2019 cuyo objetivo es:
“presentación y aprobación del informe final de la Auditoria de Desempeño ante la Empresa de Transporte Tercer Milenio "Transmilenio", código de la Auditoria No. 68”. En el punto 3 se encuentran aprobados 5 Hallazgos Administrativos, y 2 Hallazgos con incidencia Disciplinaria, dice textualmente: " El Subdirector pregunta a El Gerente si los hallazgos formulados cumplen con: Condición, Criterio, Causa y efecto” en el cual se deja constancia que verifico y aprobó. El informe cumple con la normativa vigente. Se encuentre debidamente firmada.
También se encuentra el acta de comité No 40 del 27-09-2019 cuyo Objetivo es "Presentación y Aprobación del informe Final y Beneficio Fiscal producto de la Auditoria de Desempeño realizada a la Secretaria de Movilidad- SD.M.- Código de Auditoria No. 69 cumplimiento PAD-2019”.  Se aprueban 6 Hallazgos Administrativos, 5 Hallazgos con Incidencia Disciplinarias y 1 Hallazgos con presunta Incidencia Fiscal por Valor de $200.000.000, y se verifica que los Hallazgos tuvieran el criterio, la condición, Causa y Efecto. El informe cumple con la caracterización del producto plasmado en el PVCGF. El Informe Final es aprobado en el acta que se encuentra debidamente diligenciada y firmada.
Como resultado de la auditoria al seguimiento del mapa de Riesgos en el caso CORRUPCION a esta dirección concluimos que las actas relacionadas anteriormente se encuentran con lo plasmado en el Monitoreo de las acciones, que están debidamente diligenciadas y firmadas por los participantes de cada una de las dependencias, por el presidente y secretario.
</t>
    </r>
    <r>
      <rPr>
        <b/>
        <sz val="10"/>
        <rFont val="Arial"/>
        <family val="2"/>
      </rPr>
      <t>2)</t>
    </r>
    <r>
      <rPr>
        <sz val="10"/>
        <rFont val="Arial"/>
        <family val="2"/>
      </rPr>
      <t xml:space="preserve"> Se culminaron 4 auditorías de Desempeño códigos: No. 68, No.69, No. 70 y No. 71, hechas a: TRANSMILENIO -SECRETARIA DE MOVILIDAD-IDU-EMPRESA METRO DE BOGOTA. En la cual se configuraron un total de 23 hallazgos Administrativos de los cuales 16 con incidencia disciplinaria y 1 con incidencia Fiscal.
Para la auditoria de Desempeño No. 68 se encuentran 13 declaraciones de independencias firmadas: por el Director Técnico de Movilidad de la Contraloría, 4 Profesionales especializados, 2 profesionales Universitarios, 1 gerente, 2 asesores, 1 subdirector y 2 contratistas, debidamente firmadas por los funcionarios respectivos.    
Para la auditoria de Desempeño No. 69 se encuentran 11 declaraciones de independencias firmadas: por el Director Técnico de Movilidad de la Contraloría, 1 Profesionales especializados, 4 profesionales Universitarios, 1 gerente, 2 asesores, 1 subdirector y 1 contratista, debidamente firmadas por los funcionarios respectivos.    
Para la auditoria de Desempeño No. 70 se encuentran 13 declaraciones de independencias firmadas: por el Director Técnico de Movilidad de la Contraloría, 1 Profesionales especializados, 3 profesionales Universitarios, 1 gerente, 2 asesores, 1 subdirector y 3 contratistas, debidamente firmadas por los funcionarios respectivos.  
Para la auditoria de Desempeño No. 71 se encuentran 9 declaraciones de independencias firmadas: por el director, 2 Profesionales especializados, 2 profesionales Universitarios, 2 asesores, 1 subdirector, debidamente firmadas por los funcionarios respectivos.  
Al revisar las los memorandos de asignación se evidencia que los funcionarios de planta, profesionales asesores, técnicos, lo mismo funcionarios de contrato asignados a las correspondientes auditorias dejan legalizada y firmada las declaraciones de Independencia, que  reposan en los archivos físicos de cada una de las auditorías, y publicados en la intranet de la entidad en el módulo trazabilidad.</t>
    </r>
  </si>
  <si>
    <r>
      <rPr>
        <b/>
        <sz val="10"/>
        <rFont val="Arial"/>
        <family val="2"/>
      </rPr>
      <t xml:space="preserve">Verificación diciembre 2019:   </t>
    </r>
    <r>
      <rPr>
        <sz val="10"/>
        <rFont val="Arial"/>
        <family val="2"/>
      </rPr>
      <t>Esta auditoria estableció que la Dirección de Reacción Inmediata durante el último cuatrimestre aperturó las indagaciones preliminares N°18000-11-19 del 13 de nov; N°18000-12-19 del 05 de dic y N°18000-13-19 de 2019. Igualmente se pudo verificar que durante este periodo no se realizó ninguna visita de control fiscal, por lo que no registra ni reporta declaraciones de independencia  ni actas de comité técnico para valoración de hallazgos.</t>
    </r>
  </si>
  <si>
    <r>
      <t xml:space="preserve">Verificación diciembre 2019: 
</t>
    </r>
    <r>
      <rPr>
        <sz val="10"/>
        <rFont val="Arial"/>
        <family val="2"/>
      </rPr>
      <t xml:space="preserve">Se tomó como muestra del avance de la acción, las siguientes actas de seguimiento por Subdirección:
</t>
    </r>
    <r>
      <rPr>
        <b/>
        <sz val="10"/>
        <rFont val="Arial"/>
        <family val="2"/>
      </rPr>
      <t>Subdirección de Estudios Económicos y Fiscales:</t>
    </r>
    <r>
      <rPr>
        <sz val="10"/>
        <rFont val="Arial"/>
        <family val="2"/>
      </rPr>
      <t xml:space="preserve">
• Proceso de chatarrización y modernización de la Flota de Transmilenio y su incidencia ambiental en el Distrito Capital, se verifico  la existencia de 4 actas de seguimiento al informe estructural def fecha: 22/03/2019, 26/04/2019,31/05/2019 y 28/07/2019. Se observa  que se cumplió con los dos seguimietno s establecidos wen el Indicador. Se solciitó la publicación ante la Dirección de TIC, mediante memorando del 15 de agosto de 2019 Radicado 3-2019-23733. 
• El Distrito Capital y el Desarrollo de las TIC en el marco de los ODM y ODS, Se observó la existencia de las siguientes Actas de seguimiento Acta No. 1 el 30/08/2019, Acta 2 del 30/09/2019, Acta 3 del 7/10/2019, cumpliendo con los dos seguimientos establecidos. Se observó el oficio de aprobación del informe estructural con fecha 26/11/2019 radicación 3-2019-35434. Oficio de solicitud de publicación dirigido a TIC del 12/10/2019 radicado 3-2019-37478.
Exportaciones de Bogotá D.C., en el marco de los ODM y los ODS: La DEEPP realizótres seguimientos mediante Actas Nos: 3 del 18 de marzo de 2019, No. 5 de 30 de abril y 02 de mayo de 2019, No 11 del 22 de julio de 2019. El estudio se aprobó medainte oficio del 2 de diciembre de 2019 radicado 3-2019-36110, se solcitó la publicación ante la Dirección de TIC el 13 de diciembre radicado 3-2019-37585.
</t>
    </r>
    <r>
      <rPr>
        <b/>
        <sz val="10"/>
        <rFont val="Arial"/>
        <family val="2"/>
      </rPr>
      <t xml:space="preserve">Subdirección de Evaluación de Política Pública. </t>
    </r>
    <r>
      <rPr>
        <sz val="10"/>
        <rFont val="Arial"/>
        <family val="2"/>
      </rPr>
      <t xml:space="preserve">
• Balance Social de la politica publica de Envejecimiento  y Vejez en el D.C. 2010-2025 Acta No. 1 del 14/01/2019, Planilla de seguimietno del 27 de febrero de 2019, del 27 de marzo de 2019, 30 de abril de 2019, 30 de mayo de 2019, 28 de junio de 2019, 28 de julio de 2019, 23 de agosto de 2019. Solicitud de publicación del informe ante las TIC el 31/10/2019 radicado 3-2019-32885. 
• Estado de las Finanzas Públicas del Distrito Capital. Vigencia 2018. Este informe obligatorio tiene dos  actas de seguimiento: No. 2 del 26/08/2019; Acta No. 3 del 24/09/2019.
Por lo descrito anteriormente, las acciones emprendidas por el proceso EEPP contribuyeron a mantener controlado el Riesgo; no obstante, se sugiere al proceso continuar fortaleciendo las acciones pertinentes para administrar este riesgo ya que el sesgo en el manejo de la información es un riesgo latente.</t>
    </r>
  </si>
  <si>
    <r>
      <rPr>
        <b/>
        <sz val="10"/>
        <rFont val="Arial"/>
        <family val="2"/>
      </rPr>
      <t xml:space="preserve">Verificación diciembre 2019: </t>
    </r>
    <r>
      <rPr>
        <sz val="10"/>
        <rFont val="Arial"/>
        <family val="2"/>
      </rPr>
      <t>De acuerdo con las Actas de Comité Técnico evidenciadas, los hallazgos incluidos en los siete (7) informes finales aprobados, producto de las auditorías y visitas fiscales terminadas en el tercer cuatrimestre de 2019, cumplen con los elementos de condición, criterio, causa y efecto, como se observa:</t>
    </r>
    <r>
      <rPr>
        <sz val="10"/>
        <color rgb="FFFF0000"/>
        <rFont val="Arial"/>
        <family val="2"/>
      </rPr>
      <t xml:space="preserve">
</t>
    </r>
    <r>
      <rPr>
        <b/>
        <sz val="10"/>
        <rFont val="Arial"/>
        <family val="2"/>
      </rPr>
      <t xml:space="preserve">
Auditoría de Desempeño cód.14 - Departamento Administrativo de la Defensoría del Espacio Público DADEP: </t>
    </r>
    <r>
      <rPr>
        <sz val="10"/>
        <rFont val="Arial"/>
        <family val="2"/>
      </rPr>
      <t xml:space="preserve">10 hallazgos administrativos, 5 disciplinarios y 6 fiscales. Se encuentran diligenciadas las declaraciones de independencia de 13 servidores públicos que intervinieron en la auditoría, incluyendo contratistas, gerente, auditores, subdirector y director. </t>
    </r>
    <r>
      <rPr>
        <sz val="10"/>
        <color rgb="FFFF0000"/>
        <rFont val="Arial"/>
        <family val="2"/>
      </rPr>
      <t xml:space="preserve">
</t>
    </r>
    <r>
      <rPr>
        <b/>
        <sz val="10"/>
        <rFont val="Arial"/>
        <family val="2"/>
      </rPr>
      <t xml:space="preserve">Auditoría de Regularidad cód.15 - Secretaría General de la Alcaldía Mayor de Bogotá D.C: </t>
    </r>
    <r>
      <rPr>
        <sz val="10"/>
        <rFont val="Arial"/>
        <family val="2"/>
      </rPr>
      <t>21</t>
    </r>
    <r>
      <rPr>
        <sz val="10"/>
        <color rgb="FFFF0000"/>
        <rFont val="Arial"/>
        <family val="2"/>
      </rPr>
      <t xml:space="preserve"> </t>
    </r>
    <r>
      <rPr>
        <sz val="10"/>
        <rFont val="Arial"/>
        <family val="2"/>
      </rPr>
      <t>hallazgos administrativos y 2 disciplinarios. Se encuentran diligenciadas y firmadas las declaraciones de independencia de 17 servidores públicos que intervinieron en la auditoría, incluyendo contratistas, auditores, gerente, subdirector y director.</t>
    </r>
    <r>
      <rPr>
        <sz val="10"/>
        <color rgb="FFFF0000"/>
        <rFont val="Arial"/>
        <family val="2"/>
      </rPr>
      <t xml:space="preserve">
</t>
    </r>
    <r>
      <rPr>
        <b/>
        <sz val="10"/>
        <rFont val="Arial"/>
        <family val="2"/>
      </rPr>
      <t>Auditoría de Regularidad cód.16 - Departamento Administrativo del Servicio Civil Distrital DASCD:</t>
    </r>
    <r>
      <rPr>
        <b/>
        <sz val="10"/>
        <color rgb="FFFF0000"/>
        <rFont val="Arial"/>
        <family val="2"/>
      </rPr>
      <t xml:space="preserve"> </t>
    </r>
    <r>
      <rPr>
        <sz val="10"/>
        <rFont val="Arial"/>
        <family val="2"/>
      </rPr>
      <t>5 hallazgos administrativos. Se encuentran diligenciadas y firmadas las declaraciones de independencia de 12 servidores públicos que intervienieron en la auditoría, encontrándose auditores, gerente, contratistas, subdirector y director.</t>
    </r>
    <r>
      <rPr>
        <sz val="10"/>
        <color rgb="FFFF0000"/>
        <rFont val="Arial"/>
        <family val="2"/>
      </rPr>
      <t xml:space="preserve">
</t>
    </r>
    <r>
      <rPr>
        <b/>
        <sz val="10"/>
        <rFont val="Arial"/>
        <family val="2"/>
      </rPr>
      <t>Auditoría de Desempeño cód.17 - Secretaría General de la Alcaldía Mayor de Bogotá D.C:</t>
    </r>
    <r>
      <rPr>
        <b/>
        <sz val="10"/>
        <color rgb="FFFF0000"/>
        <rFont val="Arial"/>
        <family val="2"/>
      </rPr>
      <t xml:space="preserve"> </t>
    </r>
    <r>
      <rPr>
        <sz val="10"/>
        <rFont val="Arial"/>
        <family val="2"/>
      </rPr>
      <t>6 hallazgos administrativos y 3 disciplinarios. Se encuentran diligenciadas y firmadas las declaraciones de independencia de 9 servidores públicos que intervienieron en la auditoría, encontrándose auditores, gerente, subdirector y director.</t>
    </r>
    <r>
      <rPr>
        <sz val="10"/>
        <color rgb="FFFF0000"/>
        <rFont val="Arial"/>
        <family val="2"/>
      </rPr>
      <t xml:space="preserve">
</t>
    </r>
    <r>
      <rPr>
        <b/>
        <sz val="10"/>
        <rFont val="Arial"/>
        <family val="2"/>
      </rPr>
      <t>Auditoría de Desempeño cód.18 - Secretaría Distrital de Gobierno:</t>
    </r>
    <r>
      <rPr>
        <sz val="10"/>
        <rFont val="Arial"/>
        <family val="2"/>
      </rPr>
      <t xml:space="preserve"> 4 hallazgos administrativos. Se encuentran diligenciadas y firmadas las declaraciones de independencia de 9 servidores públicos que intervienieron en la auditoría, encontrándose auditores, gerente, contratistas, subdirector y director.</t>
    </r>
    <r>
      <rPr>
        <sz val="10"/>
        <color rgb="FFFF0000"/>
        <rFont val="Arial"/>
        <family val="2"/>
      </rPr>
      <t xml:space="preserve">
</t>
    </r>
    <r>
      <rPr>
        <b/>
        <sz val="10"/>
        <rFont val="Arial"/>
        <family val="2"/>
      </rPr>
      <t>Visita Fiscal cód. 520 - Departamento Administrativo de la Defensoría del Espacio Público DADEP:</t>
    </r>
    <r>
      <rPr>
        <sz val="10"/>
        <rFont val="Arial"/>
        <family val="2"/>
      </rPr>
      <t xml:space="preserve"> 1 hallazgo administrativo, 1 disciplinario y 1 fiscal. Se encuentran diligenciadas y firmadas las declaraciones de independencia de 10 servidores públicos que intervinieron en la visita fiscal.</t>
    </r>
    <r>
      <rPr>
        <sz val="10"/>
        <color rgb="FFFF0000"/>
        <rFont val="Arial"/>
        <family val="2"/>
      </rPr>
      <t xml:space="preserve">
</t>
    </r>
    <r>
      <rPr>
        <b/>
        <sz val="10"/>
        <rFont val="Arial"/>
        <family val="2"/>
      </rPr>
      <t>Visita Fiscal cód. 521 - Secretaría General de la Alcaldía Mayor de Bogotá D.C:</t>
    </r>
    <r>
      <rPr>
        <sz val="10"/>
        <rFont val="Arial"/>
        <family val="2"/>
      </rPr>
      <t xml:space="preserve"> 2 hallazgos administrativos. Se encuentran diligenciadas y firmadas las declaraciones de independencia de 8 servidores públicos que intervinieron en la visita fiscal, incluyendo director, subdirector, gerente y auditores.</t>
    </r>
    <r>
      <rPr>
        <sz val="10"/>
        <color rgb="FFFF0000"/>
        <rFont val="Arial"/>
        <family val="2"/>
      </rPr>
      <t xml:space="preserve">
</t>
    </r>
    <r>
      <rPr>
        <sz val="10"/>
        <rFont val="Arial"/>
        <family val="2"/>
      </rPr>
      <t xml:space="preserve">
Teniendo en cuenta que a lo largo del año se adelantaron las actividades establecidas para el presente riesgo, minimizando su probabilidad de materialización, el mismo se mitiga para la vigencia 2019. </t>
    </r>
    <r>
      <rPr>
        <sz val="10"/>
        <color rgb="FFFF0000"/>
        <rFont val="Arial"/>
        <family val="2"/>
      </rPr>
      <t xml:space="preserve"> </t>
    </r>
  </si>
  <si>
    <r>
      <rPr>
        <b/>
        <sz val="10"/>
        <rFont val="Arial"/>
        <family val="2"/>
      </rPr>
      <t xml:space="preserve">Verificación diciembre 2019: </t>
    </r>
    <r>
      <rPr>
        <sz val="10"/>
        <rFont val="Arial"/>
        <family val="2"/>
      </rPr>
      <t xml:space="preserve"> Esta auditoria determina que  las observaciones validadas en las actas de comité técnico,  cumplen con lo definido en la caracterización del producto y atributos de calidad de los hallazgos,  así como con el objetivo del Memorando de asignación y el Plan de Trabajo. En este sentido se Constató que en las Actas de Comité técnico de Informes Preliminar  y Final N°49 del 29 de noviembre de 2019 y N°51 de 5 y 6 de diciembre de 2019, de las auditorías de Desempeño a los 20 FDL finalizadas en el tercer cuatrimestre, los 411 hallazgos cumplieron con las atribuciones de  condición, criterio, causa y efecto. Así mismo  se constató el cumplimiento de los términos establecidos en los procedimientos para las actuaciones en desarrollo del proceso auditor y por último se comprobó que los integrantes del equipo auditor (planta, provisional,  Directivos, Profesionales, y Contratistas de apoyo) no estuviesen incursos en conflicto de intereses con el sujeto de vigilancia y control fiscal, de conformidad con lo establecido en el Estatuto Anticorrupción y disposiciones legales vigentes, asegurando el diligenciamiento del anexo de "Declaración de Independencia y conflicto de Intereses" previsto en los procedimientos.
En este sentido se constató en el aplicativo  Trazabilidad el diligenciamiento de 166 declaraciones correspondientes a las auditorías iniciadas en el último cuatrimestre.
</t>
    </r>
  </si>
  <si>
    <r>
      <rPr>
        <b/>
        <sz val="10"/>
        <rFont val="Arial"/>
        <family val="2"/>
      </rPr>
      <t xml:space="preserve">Verificación diciembre 2019: </t>
    </r>
    <r>
      <rPr>
        <sz val="10"/>
        <rFont val="Arial"/>
        <family val="2"/>
      </rPr>
      <t xml:space="preserve">En visita de control interno y verificación personal, se observa lo correspondiente al monitoreo de las acciones, Se verificaron  las Actas  de comité técnico Nos. 14,20 dentro de las  auditorias de Desempeño  Nos.3 y 4 , así mismo informes preliminares  y finales,  realizadas por la Dirección de Equidad y Género, evidenciando 2  hallazgos administrativos y un (1)  hallazgo disciplinario, los cuales como se observa en cada una de las actas de comité  reúne los atributos determinados (Condición, Criterio, Causa y Efecto)  conforme los procedimientos vigentes.  
Se observó que fueron diligenciados 23 Declaraciones de independencia y conflicto de intereses correspondientes a los integrantes del equipo auditor y dirección sectorial, respecto de las Auditorias de Desempeño Nos. 3 y 4  las cuales se encuentran debidamente diligenciadas y firmadas, incluyendo contratistas, gerentes y auditores.
Teniendo en cuenta que a lo largo del año se adelantó la actividad establecida para el presente riesgo, minimizando su probabilidad de materialización, el mismo se mitiga para la vigencia 2019. 
</t>
    </r>
  </si>
  <si>
    <r>
      <rPr>
        <b/>
        <sz val="10"/>
        <rFont val="Arial"/>
        <family val="2"/>
      </rPr>
      <t>Verificación diciembre 2019: :</t>
    </r>
    <r>
      <rPr>
        <sz val="10"/>
        <rFont val="Arial"/>
        <family val="2"/>
      </rPr>
      <t xml:space="preserve"> En visita de control interno y verificación personal, se observa lo correspondiente al monitoreo de las acciones, Se verificaron  las Actas  de comité técnico Nos. 46,48,49,68,70,71 dentro de las  auditorias de Desempeño  Nos. 190,191,192,193,194,221 y Auditoria de Regularidad No. 189  , así mismo informes preliminares  y finales,  realizadas por la Dirección de Educación , evidenciando 52  hallazgos administrativos,  47 hallazgos disciplinarios, 16 hallazgos Fiscales y  8 hallazgos penales,  los cuales como se observa en cada una de las actas de comité  reúne los atributos determinados (Condición, Criterio, Causa y Efecto)  conforme los procedimientos vigentes.  
Se observó que fueron diligenciados 95 Declaraciones de independencia y conflicto de intereses correspondientes a los integrantes del equipo auditor y dirección sectorial, respecto de las Auditorias de Desempeño Nos. 190,191,192,193,194,221 y Auditoria de Regularidad No. 189   las cuales se encuentran debidamente diligenciadas y firmadas, incluyendo contratistas, gerentes y auditores.
Teniendo en cuenta que a lo largo del año se adelantó la actividad establecida para el presente riesgo, minimizando su probabilidad de materialización, el mismo se mitiga para la vigencia 2019. </t>
    </r>
  </si>
  <si>
    <r>
      <rPr>
        <b/>
        <sz val="10"/>
        <rFont val="Arial"/>
        <family val="2"/>
      </rPr>
      <t xml:space="preserve">Verificación diciembre 2019:  </t>
    </r>
    <r>
      <rPr>
        <sz val="10"/>
        <rFont val="Arial"/>
        <family val="2"/>
      </rPr>
      <t>1) En la carpeta de las  actas de comité Técnico, en el folio 210 a la 215 se encuentra el acta de comité Técnico No 41 informe final  para la auditoria de regularidad No. 212 cuyo objetivo es: "Presentar y aprobar el informe final, como resultado de la Auditoría de Regularidad adelantada, ante la ORQUESTA FILARMÓNICA DE BOGOTA — OFB. PAD 2019, vigencia 2018, Código 212", En el folio 214 se encuentra que los hallazgos cumplen con los atributos de criterio condición, causa y efecto, que el acta se encuentra debidamente firmada por El Director Sectorial y el Gerente 039-01.
En la carpeta actas de comité Técnico en el folio 248 al 254,se encuentra el acta de comité Técnico No 46 informe final, para la auditoria de desempeño No. 214  hecha a la SECRETARIA DISTRITAL DE CULTURA RECREACION Y DEPORTE- SCRD , PAD 2019 Vigencia 2018.  En el folio 254 se encuentra que los hallazgos cumplen con los atributos de criterio condición, causa y efecto, el acta se encuentra debidamente firmada por El Director Sectorial y el Gerente 039-01.
En la carpeta actas de comité Técnico se encuentra en el folio327 al 331, el acta de comité Técnico No 61 informe final, para la auditoria de desempeño No. 216  hecha a la NSTITUTO  DISTRITAL DE PATRIMONIO CULTURAL- IDPC , PAD 2019 Vigencia 2018.  En el folio 330, se constata que los hallazgos cumplen con los atributos de criterio; condición, causa y efecto. Que el acta se encuentra debidamente firmada por El Director Sectorial y el Gerente 039-01.
En la carpeta actas de comité Técnico, se encuentra en el folio 337 al 351, el acta de comité Técnico No 64 informe final, para la auditoria de REGULARIDAD No. 215  hecha a la CANAL CAPITAL , PAD 2019 Vigencia 2018. En el folio 351, se constata que los hallazgos cumplen con los atributos de criterio condición, causa y efecto. Que el acta se encuentra debidamente firmada por El Director Sectorial y el Gerente.
En la carpeta actas de comité Técnico en el folio 352 al 362,se encuentra el acta de comité Técnico No 65 informe final, para la auditoria de DESEMPEÑO No. 210  hecha a la INSTITUTO DISTRITAL DE ARTES -IDARTES , PAD 2019 Vigencia 2018.  En el folio 361, se encuentra que los hallazgos cumplen con los atributos de criterio, condición, causa y efecto. Que el acta se encuentra debidamente firmada por El Director Sectorial y el Gerente.
En la carpeta actas de comités Técnico No 66 informe final, para la auditoria de DESEMPEÑO No. 217 hecha a la IDRD, PAD 2019 Vigencia 2018.  Se encuentra lo relacionado con los hallazgos manifestando que cumplen las características de Condición, criterio, causa y efecto. Que el acta se encuentra debidamente firmada por El Director Sectorial y el Gerente.
Como resultado de la auditoria al seguimiento del mapa de Riesgos a esta dirección concluimos que las actas relacionadas anteriormente se encuentran con lo plasmado en el Monitoreo de las acciones.
2) En desarrollo de los procesos auditores iniciados entre el 1 de septiembre al 16 de diciembre del 2019, se diligenciaron 41 declaraciones de independencia, de la siguiente forma:
Auditoria de desempeño hecha a IDARTES cód. 210 con Memorando de asignación No 3-2019-30181 del 08-10-2019 cuya Fecha inicio es 10-10-2019 y terminación el día 31-12-2019, se hallan 11 declaraciones de independencia.
Auditoria de Regularidad hecha al Canal Capital cód. 215 con Memorando de asignación No 3-2019-24873 del 28-08-2019 cuya Fecha inicio es 29-08-2019 y terminación el día 23-12-2019, se hallan 10 declaraciones de independencia para esta auditoría.
Desempeño IDPC cód. 216 con Memorando de asignación No 3-2019-27054 del 12-09-2019 cuya Fecha inicio es 13-09-2019 y terminación el día 10-12-2019 y se hallan 10 declaraciones de independencia para esta auditoría.
Desempeño IDRD cód. 217 con Memorando de asignación No 3-2019-28881 del 26-09-2019 cuya Fecha inicio es 27-09-2019 y terminación el día 31-12-2019 y se hallan 10 declaraciones de independencia para esta auditoría.
Como resultado de la visita y seguimiento al mapa de riesgos tercer cuatrimestre se evidencian los  documentos declaraciones de independencia,  debidamente diligenciados y firmados por las personas asignadas para realizar dichas auditorias, reposan en los archivos físicos de cada una de las auditorias, y en la intranet de la entidad en el módulo trazabilidad.</t>
    </r>
  </si>
  <si>
    <r>
      <rPr>
        <b/>
        <sz val="10"/>
        <rFont val="Arial"/>
        <family val="2"/>
      </rPr>
      <t xml:space="preserve">Verificación diciembre 2019: </t>
    </r>
    <r>
      <rPr>
        <sz val="10"/>
        <rFont val="Arial"/>
        <family val="2"/>
      </rPr>
      <t xml:space="preserve">
</t>
    </r>
    <r>
      <rPr>
        <b/>
        <sz val="10"/>
        <rFont val="Arial"/>
        <family val="2"/>
      </rPr>
      <t>1)</t>
    </r>
    <r>
      <rPr>
        <sz val="10"/>
        <rFont val="Arial"/>
        <family val="2"/>
      </rPr>
      <t xml:space="preserve"> Acta de Comité Técnico Nos. 42 del 17-09-2019,  “Aprobación Informe Final Auditoría de Desempeño al Instituto Distrital de Turismo I.D.T Código 201”. Se aprobaron 17 hallazgos administrativos de los cuales 7 quedaron con presunta incidencia disciplinaria.  En el cuadro de conclusión del informe se evidencia que las Hallazgos cumplen con las características de Condición, Criterio, causa y efecto. 
Acta de Comité Técnico Nos. 45 de 02-10-2019, “Aprobación Informe Final Auditoría de Desempeño a la Secretaria Distrital de Desarrollo Económico -SDDE Código 203”. Se aprobaron 5 hallazgos administrativos de los cuales 1 quedo con presunta incidencia disciplinaria. De igual manera establece en el punto 7 que en el acta se evidencia que los hallazgos cumplen con las características de Condición, Criterio, causa y efecto. 
Acta de Comité Técnico Nos. 47 del 02-10-2019 “Aprobación Informe Final de Auditoría de Desempeño al Instituto para la economía social IPES Código 202”. Se aprobaron 8 hallazgos administrativos de los cuales 3 quedan con presunta incidencia disciplinaria y 1 con incidencia Fiscal por $ 18.507.500. En el punto 7 del acta se evidencia que los Hallazgos cumplen con las características de Condición, Criterio, causa y efecto. 
Al verificar cada una de las actas se encuentran en las conclusiones que están aprobados los informes con el tema de caracterización de los hallazgos.
Que están debidamente diligenciadas y firmadas por el Presidente y el secretario de Cada Comité.
</t>
    </r>
    <r>
      <rPr>
        <b/>
        <sz val="10"/>
        <rFont val="Arial"/>
        <family val="2"/>
      </rPr>
      <t>2)</t>
    </r>
    <r>
      <rPr>
        <sz val="10"/>
        <rFont val="Arial"/>
        <family val="2"/>
      </rPr>
      <t xml:space="preserve"> Se encuentran 70 Declaraciones de Independencia para las auditorías de desempeño 201 con 11, 202 con 13, 203 con 12, 204 con 11, 205 con 12 y 206 con 11 declaraciones para un total de 70 declaraciones de independencia, todas debidamente firmadas por el funcionario auditor, quienes tienen calidad de: Director, Gerente, Asesores, Profesional especializado, Profesional Universitario y Contratistas de La Contraloría de Bogotá. entre el periodo inicial de 27 de junio y  el 31 de Diciembre de 2019.</t>
    </r>
  </si>
  <si>
    <r>
      <rPr>
        <b/>
        <sz val="10"/>
        <rFont val="Arial"/>
        <family val="2"/>
      </rPr>
      <t>Verificación diciembre 2019:</t>
    </r>
    <r>
      <rPr>
        <sz val="10"/>
        <rFont val="Arial"/>
        <family val="2"/>
      </rPr>
      <t xml:space="preserve">  De acuerdo con las Actas de Comité Técnico evidenciadas, los hallazgos incluidos en los doce (12) informes finales aprobados, producto de las auditorías y visitas fiscales terminadas en el tercer cuatrimestre de 2019, cumplen con los elementos de condición, criterio, causa y efecto, como se observa:
Auditoría de Desempeño cód.29 - Empresa de Renovación y Desarrollo Urbano de Bogotá: 2 hallazgos administrativos, 1 disciplinarios y 1 fiscal. Se encuentran diligenciadas las declaraciones de independencia de 10 servidores públicos que intervinieron en la auditoría.
Auditoría de Desempeño cód.30 - Caja de Vivienda Popular: 9 hallazgos administrativos, 6 disciplinarios y 1 fiscal. Se encuentran diligenciadas y firmadas las declaraciones de independencia de 10 servidores públicos que intervinieron en la auditoría.
Auditoría de Desempeño cód.31 - Secretaría Distrital del Hábitat: 4 hallazgos administrativos y 4 disciplinarios. Se encuentran diligenciadas y firmadas las declaraciones de independencia de 10 servidores públicos que intervienieron en la auditoría, encontrándose auditores, gerente, contratistas y subdirector.
Auditoría de Desempeño cód.32 - IDIGER - FONDIGER: 11 hallazgos administrativos, 8 disciplinarios y 4 fiscal. Se encuentran diligenciadas y firmadas las declaraciones de independencia de 11 servidores públicos que intervinieron en la auditoría.
Auditoría de Desempeño cód.33 - Secretaría Distrital de Ambiente SDA: 2 hallazgos administrativos. Se encuentran diligenciadas y firmadas las declaraciones de independencia de 13 servidores públicos que intervinieron en la auditoría.
Auditoría de Desempeño cód.35 - Caja de Vivienda Popular: 23 hallazgos administrativos y 9 disciplinarios. Se encuentran diligenciadas y firmadas las declaraciones de independencia de 10 servidores públicos que intervinieron en la auditoría.
Auditoría de Desempeño cód.36 - Secretaría Distrital del Hábitat: 5 hallazgos administrativos y 3 disciplinarios. Se encuentran diligenciadas las declaraciones de independencia de 10 servidores públicos que intervinieron en la auditoría.
Auditoría de Desempeño cód.37 - Jardín Botánico José Celestino Mutis JBB: 11 hallazgos administrativos, 8 disciplinarios y 4 fiscales. Se encuentran diligenciadas y firmadas las declaraciones de independencia de 9 servidores públicos que intervinieron en la auditoría.
Auditoría de Desempeño cód.222 - Curaduría Urbana No.1, 2, 3, 4 y 5: 3 hallazgos fiscales y 3 disciplinarios; 5 hallazgos fiscales y 5 disciplinarios; 3 hallazgos fiscales y 3 disciplinarios; 4 hallazgos administrativos, 4 fiscales y 4 disciplinarios; 2 hallazgos fiscales, 2 disciplinarios y 1 penal, respectivamente. Se encuentran diligenciadas y firmadas las declaraciones de independencia de 7 servidores públicos que intervienieron en la auditoría.
Visita Fiscal cód.502 - Instituto Distrital de Protección y Bienestar Animal IDPYBA: 2 hallazgos administrativos y 2 disciplinarios. Se encuentran diligenciadas y firmadas las declaraciones de independencia de 8 servidores públicos que intervinieron en la visita fiscal. 
Visita Fiscal cód.503 - Jardín Botánico José Celestino Mutis JBB: 1 hallazgo administrativo y 1 disciplinario. Se encuentran diligenciadas y firmadas las declaraciones de independencia de 9 servidores públicos que intervinieron en la visita fiscal.
Visita Fiscal cód.517 - Secretaría Distrital de Planeación SDP: 2 hallazgos administrativos. Se encuentran diligenciadas y firmadas las declaraciones de independencia de 8 servidores públicos que intervinieron en la auditoría, incluyendo director, subdirector, gerente, auditores y contratistas.
Teniendo en cuenta que a lo largo del año se adelantaron las actividades establecidas para el presente riesgo, minimizando su probabilidad de materialización, el mismo se mitiga para la vigencia 2019.  </t>
    </r>
  </si>
  <si>
    <r>
      <rPr>
        <b/>
        <sz val="10"/>
        <rFont val="Arial"/>
        <family val="2"/>
      </rPr>
      <t>Verificación diciembre 2019:</t>
    </r>
    <r>
      <rPr>
        <sz val="10"/>
        <rFont val="Arial"/>
        <family val="2"/>
      </rPr>
      <t xml:space="preserve"> 1)  Auditoría Desempeño SDIS Código 57: 11 administrativos, 6 disciplinarios y 2 fiscales por $23.542.845.
En el Punto 3 del acta No. 35 reza: "Los integrantes al comité encuentran que todos hallazgos relacionados en este informe se presentan con los elementos constitutivos de condición, criterio, causa y efecto, con forme al procedimiento y fueron aprobados por los aquí presentes."
Auditoría Desempeño SDIS Código 58: 19 administrativos, 9 disciplinarios y 4 fiscales por $60.299.812º.
En el Punto 3 del Acta Comité No. 36 del 20-09-2019, se encuentra lo siguiente: "...Los integrantes al comité encuentran que todos hallazgos relacionados en este informe se presentan con los elementos constitutivos de condición, criterio, causa y efecto conforme al procedimiento y fueron aprobados por los aquí presentes".
Auditoría Desempeño IDIPRON Código 59: 15 administrativos, disciplinarios 6 y fiscales 2 por $18.673.552.
En el Punto 3 del Acta Comité No. 37 del 20-09-2019, se encuentra lo siguiente: “Los integrantes al comité encuentran que todos hallazgos relacionados en este informe se presentan con los elementos constitutivos de condición, criterio, causa y efecto con forme al procedimiento y fueron aprobados por los aquí presentes".
De esta manera se constata en las actas de comités técnicos donde se revisan y aprueban los informes finales que los hallazgos cumplen con la caracterización y atributos estipulados en la norma.
Que dichas actas están debidamente diligenciadas y firmadas por el presidente y el secretario.
2) Se diligencian las declaraciones de independencia como herramienta para asegurar la objetividad y la no existencia de conflictos para realizar la auditoría por parte del personal, mediante memorandos de asignación a la cada una de las auditorías a realizar en el tercer cuatrimestre así:
Auditoría Desempeño IDIPRON código 60: Declaraciones de Independencia 8 donde firman funcionarios como el Director, Gerentes, Profesionales, Asesores, Técnicos y Contratistas de la Contraloría de Bogotá.
Auditoría Desempeño SDIS código 61: Declaraciones suscritas: 9 donde firman funcionarios como el Director, Gerentes, Profesionales, Asesores, Técnicos y Contratistas de la Contraloría de Bogotá. 
Auditoría Desempeño SDIS código 62: Declaraciones suscritas: 10 donde firman funcionarios como el Director, Gerentes, Profesionales, Asesores, Técnicos y Contratistas de la Contraloría de Bogotá.
Total Declaraciones: 27 debidamente firmadas y diligencias por cada uno de los auditores.</t>
    </r>
  </si>
  <si>
    <r>
      <rPr>
        <b/>
        <sz val="10"/>
        <rFont val="Arial"/>
        <family val="2"/>
      </rPr>
      <t>Verificación diciembre 2019:</t>
    </r>
    <r>
      <rPr>
        <sz val="10"/>
        <rFont val="Arial"/>
        <family val="2"/>
      </rPr>
      <t xml:space="preserve">  En visita de control interno y verificación personal, se observa lo correspondiente al monitoreo de las acciones, Se verificaron  las Actas  de comité técnico Nos.33,42,44,51,52,53  dentro de las  auditorias de regularidad Nos. 153,154,155,156,157 y visita Fiscal No. 516  , así mismo informes preliminares  y finales,  realizados por la Dirección de Salud, evidenciando 93  hallazgos administrativos, 54 hallazgos disciplinarios, 17 hallazgos Fiscales y  5 hallazgos penales,  los cuales como se observa en cada una de las actas de comité  reúne los atributos determinados (Condición, Criterio, Causa y Efecto)  conforme los procedimientos vigentes.  
Se observó que fueron diligenciados 76 Declaraciones de independencia y conflicto de intereses correspondientes a los integrantes del equipo auditor y dirección sectorial, respecto de las Auditorias de Regularidad 153, 154,155,156,157 y visita Fiscal No. 516  las cuales se encuentran debidamente diligenciadas y firmadas, incluyendo contratistas, gerentes y auditores.
Teniendo en cuenta que a lo largo del año se adelantó la actividad establecida para el presente riesgo, minimizando su probabilidad de materialización, el mismo se mitiga para la vigencia 2019. </t>
    </r>
  </si>
  <si>
    <r>
      <rPr>
        <b/>
        <sz val="10"/>
        <rFont val="Arial"/>
        <family val="2"/>
      </rPr>
      <t>Verificación diciembre 2019:</t>
    </r>
    <r>
      <rPr>
        <sz val="10"/>
        <rFont val="Arial"/>
        <family val="2"/>
      </rPr>
      <t xml:space="preserve"> La verificación  por parte de esta auditoria determina que  las observaciones validadas en las actas de comité técnico,  cumplen con lo definido en la caracterización del producto y atributos de calidad de los hallazgos,  así como con el objetivo del Memorando de asignación y el Plan de Trabajo. En este sentido se Constató que en las Actas de Comité técnico de Informes Final N°46 del 19 de septiembre, auditoria de desempeño código de  45;  N°47 del 20 septiembre, auditoria de desempeño código 46; N°52 del 08 de octubre, auditoria de desempeño código 224; N°53 del 15 de octubre, auditoria de desempeño código 48; N°54 del16 de octubre, auditoria de regularidad código 47; y acta N° 63 del 22 de noviembre de 2019, finalizadas en el tercer cuatrimestre, los 65 hallazgos cumplieran con las atribuciones de  condición, criterio, causa y efecto. Así mismo  se constató el cumplimiento de los términos establecidos en los procedimientos para las actuaciones en desarrollo del proceso auditor y por último se comprobó que los integrantes del equipo auditor (planta, provisional,  Directivos, Profesionales, y Contratistas de apoyo) no estuviesen incursos en conflicto de intereses con el sujeto de vigilancia y control fiscal, de conformidad con lo establecido en el Estatuto Anticorrupción y disposiciones legales vigentes, asegurando el diligenciamiento del anexo de "Declaración de Independencia y conflicto de Intereses" previsto en los procedimientos. 
Respecto, al diligenciamiento de las Declaraciones de Independencia, se constató en el aplicativo de Trazabilidad el diligenciamiento de 73 declaraciones correspondientes al nivel directivo, funcionario  y contratistas de apoyo a las auditorías iniciadas en el último cuatrimestre. 
</t>
    </r>
  </si>
  <si>
    <r>
      <rPr>
        <b/>
        <sz val="10"/>
        <rFont val="Arial"/>
        <family val="2"/>
      </rPr>
      <t>Verificación diciembre 2019:</t>
    </r>
    <r>
      <rPr>
        <sz val="10"/>
        <rFont val="Arial"/>
        <family val="2"/>
      </rPr>
      <t xml:space="preserve"> En visita de control interno y verificación personal, se observa lo correspondiente al monitoreo de las acciones, Se verificaron  las Actas  de comité técnico Nos. 13, 19, dentro de la  auditoria de regularidad  Nos.7 y  Auditoria de  Desempeño No.8 , así mismo informes preliminares  y finales,  realizadas por la Dirección de Gestión Jurídica, evidenciando 11  hallazgos administrativos y 10 hallazgos disciplinarios, los cuales como se observa en cada una de las actas de comité  reúne los atributos determinados (Condición, Criterio, Causa y Efecto)  conforme los procedimientos vigentes.  
Se observó que fueron diligenciados 19 Declaraciones de independencia y conflicto de intereses correspondientes a los integrantes del equipo auditor y dirección sectorial, respecto de la auditoria de regularidad No. 7 y Auditoria de Desempeño No. 8   las cuales se encuentran debidamente diligenciadas y firmadas, incluyendo contratistas, gerentes y auditores.
Teniendo en cuenta que a lo largo del año se adelantó la actividad establecida para el presente riesgo, minimizando su probabilidad de materialización, el mismo se mitiga para la vigencia 2019. </t>
    </r>
  </si>
  <si>
    <r>
      <rPr>
        <b/>
        <sz val="10"/>
        <rFont val="Arial"/>
        <family val="2"/>
      </rPr>
      <t>Verificación diciembre 2019:</t>
    </r>
    <r>
      <rPr>
        <sz val="10"/>
        <rFont val="Arial"/>
        <family val="2"/>
      </rPr>
      <t xml:space="preserve"> La verificación  por parte de esta auditoria determina que la totalidad de las observaciones validadas en las actas de comité técnico, cumplen con lo definido en la caracterización del producto y atributos de calidad de los hallazgos, así como con el objetivo del Memorando de asignación y el Plan de Trabajo. En este sentido, en las Actas de Comité técnico de Informes Final N°24 de 12 de septiembre; N°25 del 17 de septiembre de 2019; N°28 de 15 de octubre de 2019, N°32 de 17 de septiembre y N°33 de 18 de diciembre de 2019,correspondientes a las auditorias 162 y 163; y de la visita de control fiscal,  finalizadas en el tercer cuatrimestre, se Constató que  los 10 hallazgos cumplieran con las atribuciones de  condición, criterio, causa y efecto. Igualmente se constató el cumplimiento de los términos establecidos en los procedimientos para las actuaciones en desarrollo del proceso auditor y por último se comprobó que los integrantes del equipo auditor (planta, provisional,  Directivos, Profesionales, y Contratistas de apoyo) no estuviesen incursos en conflicto de intereses con el sujeto de vigilancia y control fiscal, de conformidad con lo establecido en el Estatuto Anticorrupción y disposiciones legales vigentes, asegurando el diligenciamiento del anexo de "Declaración de Independencia y conflicto de Intereses" previsto en los procedimientos.                                                                                              
En este sentido se constató en el aplicativo  Trazabilidad el diligenciamiento de 29 declaraciones correspondientes a las auditorías iniciadas en el último cuatrimestre.</t>
    </r>
  </si>
  <si>
    <r>
      <rPr>
        <b/>
        <sz val="10"/>
        <rFont val="Arial"/>
        <family val="2"/>
      </rPr>
      <t>Verificación diciembre 2019:</t>
    </r>
    <r>
      <rPr>
        <sz val="10"/>
        <rFont val="Arial"/>
        <family val="2"/>
      </rPr>
      <t xml:space="preserve"> De acuerdo con las Actas de Comité Técnico evidenciadas, los hallazgos incluidos en los dieciseis (16) informes finales aprobados, producto de las auditorías y visitas fiscales terminadas en el tercer cuatrimestre de 2019, cumplen con los requisitos establecidos, contiene la totalidad de los resultados de la auditoría y las afirmaciones y conceptos, opiniones y observaciones, estan respaldados con evidencia validada, suficiente, pertinente y competente, como se observa:
Auditoría de Regularidad cód.173 - Trasportadora de Gas Internacional S.A. ESP: 18 hallazgos administrativos y 3 fiscales. Se encuentran diligenciadas las declaraciones de independencia de 13 servidores públicos que intervinieron en la auditoría, incluyendo director, subdirector, contratista, gerente y auditores. 
Auditoría de Desempeño cód.176 - Gas Natural S.A. ESP: 6 hallazgos administrativos y 2 fiscales. Se encuentran diligenciadas y firmadas las declaraciones de independencia de 11 servidores públicos que intervinieron en la auditoría.
Auditoría de Desempeño cód.178 - Empresa de Telecomunicaciones de Bogotá S.A. E.S.P. - ETB: 4 hallazgos administrativos, 1 disciplinario y 1 fiscal. Se encuentran diligenciadas y firmadas las declaraciones de independencia de 13 servidores públicos que intervienieron en la auditoría.
Auditoría de Desempeño cód.223 - Unidad Administrativa Especial de Servicios Públicos - UAESP: 5 hallazgos administrativos, 1 disciplinario y 1 fiscal. Se encuentran diligenciadas y firmadas las declaraciones de independencia de 11 servidores públicos que intervinieron en la auditoría, incluido director, subdirectores y auditores.
Auditoría de Regularidad cód.179 - Aguas de Bogotá S.A. E.S.P: 17 hallazgos administrativos, 4 disciplinarios y 4 fiscales. Se encuentran diligenciadas y firmadas las declaraciones de independencia de 15 servidores públicos que intervinieron en la auditoría.
Auditoría de Regularidad cód.175 - Caudales de Colombia S.A. E.S.P: 5 hallazgos administrativos, 2 disciplinarios y 2 fiscales. Se encuentran diligenciadas y firmadas las declaraciones de independencia de 8 servidores públicos que intervinieron en la auditoría, incluyendo director, subdirector, gerente y auditores.
Auditoría de Desempeño cód.177 - Empresa de Acueducto, Alcantarillado de Bogotá, EAB - E.S.P: 5 hallazgos administrativos, 3 disciplinarios y 2 fiscales. Se encuentran diligenciadas las declaraciones de independencia de 11 servidores públicos que intervinieron en la auditoría, incluyendo director, subdirector, contratistas, gerente y auditores. 
Auditoría de Regularidad cód.181 - Compañía Colombiana de Servicios de Valor Agregado y Telemático S.A. ESP - COLVATEL S.A E.S.P: 18 hallazgos administrativos y 1 fiscal. Se encuentran diligenciadas y firmadas las declaraciones de independencia de 11 servidores públicos que intervinieron en la auditoría.
Auditoría de Desempeño cód.182 - Unidad Administrativa Especial de Servicios Públicos - UAESP: 1 hallazgo administrativo. Se encuentran diligenciadas y firmadas las declaraciones de independencia de 8 servidores públicos que intervienieron en la auditoría.
Auditoría de Desempeño cód.180 - Grupo Energía de Bogotá S.A. E.S.P. GEB S.A. E.S.P: 6 hallazgos administrativos y 1 fiscal. Se encuentran diligenciadas y firmadas las declaraciones de independencia de 14 servidores públicos que intervinieron en la auditoría, incluido contratistas. 
Auditoría de Desempeño cód.184 - Compañía de Distribución y Comercialización de Energía-Codensa S.A. ESP: 11 hallazgos administrativos y 10 fiscales. Se encuentran diligenciadas y firmadas las declaraciones de independencia de 11 servidores públicos que intervinieron en la auditoría.
Auditoría de Desempeño  cód.185 - Empresa de Telecomunicaciones de Bogotá S.A. E.S.P. -ETB: 2 hallazgos administrativos. Se encuentran diligenciadas y firmadas las declaraciones de independencia de 11 servidores públicos que intervinieron en la auditoría, incluyendo director, subdirector, gerente y auditores.
Auditoría de Desempeño cód.225 - Aguas de Bogotá S.A. E.S.P: 9 hallazgos administrativos, 9 disciplinarios y 8 fiscales. Se encuentran diligenciadas y firmadas las declaraciones de independencia de 12 servidores públicos que intervienieron en la auditoría.
Auditoría de Desempeño cód.186 - Empresa de Acueducto, Alcantarillado de Bogotá, EAB - E.S.P: No se configuraron hallazgos. Se encuentran diligenciadas y firmadas las declaraciones de independencia de 10 servidores públicos que intervinieron en la auditoría, incluido contratistas. 
Visita Fiscal cód.522 - Compañía Colombiana de Servicios de Valor Agregado y Telemático S.A. ESP - COLVATEL S.A E.S.P: 1 hallazgo administrativo. Se encuentran diligenciadas y firmadas las declaraciones de independencia de 7 servidores públicos que intervinieron en la visita fiscal.
Visita Fiscal cód.523 - Compañía Colombiana de Servicios de Valor Agregado y Telemático S.A. ESP - COLVATEL S.A E.S.P: 1 hallazgo administrativo. Se encuentran diligenciadas y firmadas las declaraciones de independencia de 6 servidores públicos que intervinieron en la visita fiscal, incluyendo director, subdirector, gerente y auditores.
Teniendo en cuenta que a lo largo del año se adelantaron las actividades establecidas para el presente riesgo, minimizando su probabilidad de materialización, el mismo se mitiga para la vigencia 2019.
</t>
    </r>
  </si>
  <si>
    <r>
      <rPr>
        <b/>
        <sz val="10"/>
        <rFont val="Arial"/>
        <family val="2"/>
      </rPr>
      <t xml:space="preserve">Verificación diciembre 2019:  
</t>
    </r>
    <r>
      <rPr>
        <sz val="10"/>
        <rFont val="Arial"/>
        <family val="2"/>
      </rPr>
      <t xml:space="preserve">Se evidencia que se ejecutaron las acciones propuestas para mitigar el riesgo en razòn a que se evidenció el cumplimiento en el seguimiento para cada semestre, con reuniones de trabajo soportadas con sus respectivas actas de trabajo Nos. 02 del 23 de abril de 2019 y 04 del 1 de agosto de 2019.                                                         
La eficacia de las acciones implementadas permitió controlar y mitigar éste riesgo, durante la vigencia 2019.
</t>
    </r>
  </si>
  <si>
    <r>
      <rPr>
        <b/>
        <sz val="10"/>
        <rFont val="Arial"/>
        <family val="2"/>
      </rPr>
      <t>Verificación diciembre 2019:</t>
    </r>
    <r>
      <rPr>
        <sz val="10"/>
        <rFont val="Arial"/>
        <family val="2"/>
      </rPr>
      <t xml:space="preserve">
De acuerdo con el seguimiento por medio de visita de control interno y verificación personal, se revisaron los siguientes memorandos:
Memorando 3-2019-34303 de 2019-11-14 cuyo asunto fue “solicitud ajuste estudios previos”, por parte de la  Subdirección de Contratos, con el fin de iniciar procesos de contratación conforme a la normatividad que le sea aplicable y cuyo objeto correspondió a “ Adquisición de tres (3) suscripciones por un (1) año del diario: El Espectador, para la Oficina Asesora de Comunicaciones, Despacho del Contralor y Despacho del Contralor Auxiliar” señalando dentro del mismo que el proceso se encuentra en trámite y se realizan observaciones para los ajustes respectivos.</t>
    </r>
  </si>
  <si>
    <r>
      <rPr>
        <b/>
        <sz val="10"/>
        <rFont val="Arial"/>
        <family val="2"/>
      </rPr>
      <t>Seguimiento diciembre 2019:</t>
    </r>
    <r>
      <rPr>
        <sz val="10"/>
        <rFont val="Arial"/>
        <family val="2"/>
      </rPr>
      <t xml:space="preserve">
Se evidencia en los memorandos 3-2019-34303, 3-2019-34295, mediante los cuales la Subdirección de Contratos realizó  la devolución de estudios previos y la necesidad para los ajustes respectivos. </t>
    </r>
  </si>
  <si>
    <r>
      <rPr>
        <b/>
        <sz val="10"/>
        <rFont val="Arial"/>
        <family val="2"/>
      </rPr>
      <t>Seguimiento diciembre 2019:</t>
    </r>
    <r>
      <rPr>
        <sz val="10"/>
        <rFont val="Arial"/>
        <family val="2"/>
      </rPr>
      <t xml:space="preserve">
Gestión de capacitación: Como se indicó en el seguimiento a agosto, la acción de formación sobre “El cuidado de lo público y las consecuencias que trae el no cumplimiento de los deberes como servidor público”, se realizó el 31 de mayo.
Seguridad lógica de acceso a SI: Con la elaboración del informe a diciembre 31 se completaran los 4 informes programados para esta vigencia de la seguridad lógica de acceso a los sistemas SIVICOF, SIGESPRO y PREFIS.
Durante este periodo no se reportaron incidentes de seguridad relacionados con la extracción o alteración de información de las bases de dato, que afecten la confiabilidad de la información.</t>
    </r>
  </si>
  <si>
    <r>
      <rPr>
        <b/>
        <sz val="10"/>
        <rFont val="Arial"/>
        <family val="2"/>
      </rPr>
      <t>Seguimiento diciembre 2019:</t>
    </r>
    <r>
      <rPr>
        <b/>
        <u/>
        <sz val="10"/>
        <rFont val="Arial"/>
        <family val="2"/>
      </rPr>
      <t xml:space="preserve">
</t>
    </r>
    <r>
      <rPr>
        <sz val="10"/>
        <rFont val="Arial"/>
        <family val="2"/>
      </rPr>
      <t xml:space="preserve">A esta actividad se le dio cumplimiento en el segundo seguimiento, por lo tanto para el tercer seguimiento ya estaba cumplida al 100%. Dado que el número de jornadas de sensibilización es acumulativo,  se evidenció el cumplimiento en el seguimiento para cada semestre, con reuniones de trabajo soportadas con sus respectivas actas, que preuban el cumplimiento al 100% con las Actas de trabajo Nos. 02 del 23 de abril de 2019 y 04 del 1 de agosto de 2019, con lo cual se alcanzó la meta porcentual del indicador así: 2/2 =100%
</t>
    </r>
    <r>
      <rPr>
        <b/>
        <u/>
        <sz val="14"/>
        <color theme="5"/>
        <rFont val="Arial"/>
        <family val="2"/>
      </rPr>
      <t/>
    </r>
  </si>
  <si>
    <r>
      <rPr>
        <b/>
        <sz val="10"/>
        <rFont val="Arial"/>
        <family val="2"/>
      </rPr>
      <t xml:space="preserve">
Seguimiento diciembre 2019:</t>
    </r>
    <r>
      <rPr>
        <sz val="10"/>
        <rFont val="Arial"/>
        <family val="2"/>
      </rPr>
      <t xml:space="preserve">
Los Subdirectores realizan seguimiento al avance en la elaboración de los informes, estudios y pronunciamientos, dejando el respectivo registro en Actas o en la Planilla de Seguimiento. Indicador 27/27=100%
</t>
    </r>
  </si>
  <si>
    <r>
      <rPr>
        <b/>
        <sz val="10"/>
        <rFont val="Arial"/>
        <family val="2"/>
      </rPr>
      <t>Seguimiento diciembre 2019:
MOVILIDAD:</t>
    </r>
    <r>
      <rPr>
        <sz val="10"/>
        <rFont val="Arial"/>
        <family val="2"/>
      </rPr>
      <t xml:space="preserve"> 1) Se culmino 4 auditorias de Desempeño , TRANSMILENIO -SECRETARIA DE MOVILIDAD-IDU-EMPRESA METRO DE BOGOTA.en la cual se configuraron un total de 23 hallazgos Administrativos de los cuales 16 con incidencia disciplinaria y 1 con incidencia Fiscal.                                                                 
2)en las 4 auditorias se diligenciaron  50 Anexos, incluyendo en ellos directivos, auditores , contratistas y pasantes. </t>
    </r>
  </si>
  <si>
    <r>
      <rPr>
        <b/>
        <sz val="10"/>
        <color theme="1"/>
        <rFont val="Arial"/>
        <family val="2"/>
      </rPr>
      <t xml:space="preserve">Verificación diciembre 2019: </t>
    </r>
    <r>
      <rPr>
        <sz val="10"/>
        <color theme="1"/>
        <rFont val="Arial"/>
        <family val="2"/>
      </rPr>
      <t xml:space="preserve">
Fue verificado en la pagina Web  de la entidad que se  encuentra publicado la información correspondiente a  la  Estrategia de rendición de cuentas en el siguiente link: http://www.contraloriabogota.gov.co/transparencia-acceso/control/informe-gestion-evaluacion-auditoria/informe-rendicion-cuentas-ciudadania
En este link se encuentran publicados los siguientes documentos:
• Fotos
• Presentaciones
• Video de rendición de cuentas
• Videos gestión  y preguntas
• Estategia de rendición de cuentas
• Informe de rendición de cuentas
• Listado de asistencia
• Resumen de respuestas.</t>
    </r>
  </si>
  <si>
    <r>
      <rPr>
        <b/>
        <sz val="10"/>
        <color theme="1"/>
        <rFont val="Arial"/>
        <family val="2"/>
      </rPr>
      <t xml:space="preserve">Verificación diciembre 2019: </t>
    </r>
    <r>
      <rPr>
        <sz val="10"/>
        <color theme="1"/>
        <rFont val="Arial"/>
        <family val="2"/>
      </rPr>
      <t xml:space="preserve">
Conforme al formato de Control de actividades en Excel denominado “formato para el reporte de actividades ejecutadas de participación ciudadana” se evidenció que respecto a las acciones de formación se desarrollaron  a diciembre 31 de la presente vigencia un total de  179 acciones de formación así: Talleres 145, Foros 20, Conversatorios 8, Diplomados 2, Cursos 2 y Conferencias 2. Lo anterior da un cumplimiento del 105%.
Se verificó el registro de esta información tomando como muestra  los foros  y talleres realizados, de lo cual se observoó que eestos se realizaron en las siguientes lo calidades:
</t>
    </r>
    <r>
      <rPr>
        <b/>
        <sz val="10"/>
        <color theme="1"/>
        <rFont val="Arial"/>
        <family val="2"/>
      </rPr>
      <t>DEPENDENCIA                             TALLERES. FOROS.</t>
    </r>
    <r>
      <rPr>
        <sz val="10"/>
        <color theme="1"/>
        <rFont val="Arial"/>
        <family val="2"/>
      </rPr>
      <t xml:space="preserve">
Dir.Participación Ciud y Desa Local    5                6
Gerencia Local Antonio Nariño           12 
Gerencia Local Barrios Unidos           8 
Gerencia Local Bosa                        15                4
Gerencia Local Chapinero                  2
Gerencia Local Ciudad Bolívar            8
Gerencia Local Engativá                    4              
Gerencia Local Fontibón                   11               1
Gerencia Local Kennedy                   12 
Gerencia Local La Candelaria             4               1               
Gerencia Local Los Mártires               6               1
Gerencia Local Puente Aranda           6 
Gerencia Local Rafael Uribe Uribe      5                 
Gerencia Local San Cristóbal            10               2
Gerencia Local Santa Fe                   5 
Gerencia Local Suba                         8               2
Gerencia Local Sumapaz                   2 
Gerencia Local Teusaquillo                4 
Gerencia Local Tunjuelito                  5 
Gerencia Local Usaquén                 10
Gerencia Local Usme                      3                3
</t>
    </r>
    <r>
      <rPr>
        <b/>
        <sz val="10"/>
        <color theme="1"/>
        <rFont val="Arial"/>
        <family val="2"/>
      </rPr>
      <t>Total general                              145              20</t>
    </r>
    <r>
      <rPr>
        <sz val="10"/>
        <color theme="1"/>
        <rFont val="Arial"/>
        <family val="2"/>
      </rPr>
      <t xml:space="preserve">
</t>
    </r>
  </si>
  <si>
    <r>
      <rPr>
        <b/>
        <sz val="10"/>
        <rFont val="Arial"/>
        <family val="2"/>
      </rPr>
      <t xml:space="preserve">Seguimiento diciembre 2019:
</t>
    </r>
    <r>
      <rPr>
        <sz val="10"/>
        <rFont val="Arial"/>
        <family val="2"/>
      </rPr>
      <t>En cumplimiento de lo dispuesto el artículo 56 de la ley 1757 de 2015, se realizó en el aprestamiento y la preparación, capacitando al equipo líder de la Dirección para realizar mesas preparatorias en las localidades. Se definió e implementó la metodología "diálogo participativo" de la caja de herramientas del Manual único de Rendición de Cuentas versión 2 del Departamento Administrativo de la Función Pública.
*Se creó un correo electrónico específico  "rendicióncuentas@contraloriabogta.gov.co" para recibir las sugerencias y aportes de la comunidad y se solicitó a la oficia de comunicaciones, publicar la convocatoria para la rendición de cuentas.
*El día 05 de septiembre de 2019, tal como estaba programado, se llevó a cabo el ejercicio de "Rendición de cuentas contraloría de Bogotá D.C. - vigencia 2018 - 2019" sobre la gestión desarrollada por la Contraloría de Bogotá, D.C., y sus resultados, en el auditorio Huitaca - Alcaldía Mayor de Bogotá D.C.", donde hicieron presencia ciudadanos y líderes de las 20 localidades. Por lo tanto el cumplimiento de la actividad es del 100%</t>
    </r>
  </si>
  <si>
    <r>
      <rPr>
        <b/>
        <sz val="10"/>
        <rFont val="Arial"/>
        <family val="2"/>
      </rPr>
      <t xml:space="preserve">Seguimiento diciembre 2019:
</t>
    </r>
    <r>
      <rPr>
        <sz val="10"/>
        <rFont val="Arial"/>
        <family val="2"/>
      </rPr>
      <t xml:space="preserve">En la aplicación del procedimiento se han desarrollado 589 acciones de diálogo: Mesas (ciudadanas, interinstitucional, temáticas, seguimiento y otros) 191, Reunión Local de Control Social 148, Inspección a terreno 141, Elección e interacción con las Contralorías Estudiantiles 46, Audiencias Públicas 18, Divulgación de resultados de gestión del proceso auditor (control fiscal micro) y de los informes, estudios y/o pronunciamientos (control fiscal macro) 17, Acompañamiento a revisión de contratos 13, Socialización de los documentos de la planeación del Proceso Auditor 9, Redes sociales ciudadanas 5 y Rendición de Cuentas 1. Igualmente se han desarrollado 133 acciones de formación: Talleres 103, Foros 17, Conversatorios 8, Curso 2, Conferencias 2 y Diplomados 1
</t>
    </r>
    <r>
      <rPr>
        <b/>
        <sz val="10"/>
        <rFont val="Arial"/>
        <family val="2"/>
      </rPr>
      <t/>
    </r>
  </si>
  <si>
    <r>
      <rPr>
        <b/>
        <sz val="10"/>
        <rFont val="Arial"/>
        <family val="2"/>
      </rPr>
      <t>Seguimiento diciembre 2019:</t>
    </r>
    <r>
      <rPr>
        <sz val="10"/>
        <rFont val="Arial"/>
        <family val="2"/>
      </rPr>
      <t xml:space="preserve">
Durante la vigencia 2019, se recibieron y publicaron en la página web de la entidad 113 solicitudes de publicacion de productos generados por los procesos misionales: informes de auditoría, pronunciamientos, informes obligatorios, informes estructurales, informes sectoriales y beneficios de control fiscal.                                                                                                                                                                                                                                                                                                                                                  
El indicador para esta actividad es del 100%, </t>
    </r>
  </si>
  <si>
    <r>
      <rPr>
        <b/>
        <sz val="10"/>
        <rFont val="Arial"/>
        <family val="2"/>
      </rPr>
      <t>Seguimiento diciembre 2019:  S</t>
    </r>
    <r>
      <rPr>
        <sz val="10"/>
        <rFont val="Arial"/>
        <family val="2"/>
      </rPr>
      <t xml:space="preserve">e han desarrollado a noviembre 133 acciones de formación: Talleres 103, Foros 17, Conversatorios 8, Curso 2, Conferencias 2 y Diplomados 1
</t>
    </r>
    <r>
      <rPr>
        <b/>
        <sz val="10"/>
        <rFont val="Arial"/>
        <family val="2"/>
      </rPr>
      <t xml:space="preserve">
</t>
    </r>
  </si>
  <si>
    <r>
      <t xml:space="preserve">Seguimiento diciembre 2019:
</t>
    </r>
    <r>
      <rPr>
        <sz val="10"/>
        <rFont val="Arial"/>
        <family val="2"/>
      </rPr>
      <t xml:space="preserve">El día 05 de septiembre de 2019, tal como estaba programado, se llevó a cabo el ejercicio de "Rendición de cuentas contraloría de Bogotá D.C. - vigencia 2018 - 2019" sobre la gestión desarrollada por la Contraloría de Bogotá, D.C., y sus resultados, en el auditorio Huitaca - Alcaldía Mayor de Bogotá D.C.", donde hicieron presencia ciudadanos y líderes de las 20 localidades. Por lo tanto el cumplimiento de la actividad es del 100%.
</t>
    </r>
    <r>
      <rPr>
        <b/>
        <sz val="10"/>
        <rFont val="Arial"/>
        <family val="2"/>
      </rPr>
      <t/>
    </r>
  </si>
  <si>
    <r>
      <rPr>
        <b/>
        <sz val="10"/>
        <rFont val="Arial"/>
        <family val="2"/>
      </rPr>
      <t xml:space="preserve">Seguimiento diciembre 2019:
</t>
    </r>
    <r>
      <rPr>
        <sz val="10"/>
        <rFont val="Arial"/>
        <family val="2"/>
      </rPr>
      <t xml:space="preserve">Se han desarrollado a noviembre de 2019,  589 acciones de diálogo: Mesas (ciudadanas, interinstitucional, temáticas, seguimiento y otros) 191, Reunión Local de Control Social 148, Inspección a terreno 141, Elección e interacción con las Contralorías Estudiantiles 46, Audiencias Públicas 18, Divulgación de resultados de gestión del proceso auditor (control fiscal micro) y de los informes, estudios y/o pronunciamientos (control fiscal macro) 17, Acompañamiento a revisión de contratos 13, Socialización de los documentos de la planeación del Proceso Auditor 9, Redes sociales ciudadanas 5 y Rendición de Cuentas 1. </t>
    </r>
    <r>
      <rPr>
        <b/>
        <sz val="10"/>
        <rFont val="Arial"/>
        <family val="2"/>
      </rPr>
      <t xml:space="preserve">
</t>
    </r>
    <r>
      <rPr>
        <sz val="10"/>
        <rFont val="Arial"/>
        <family val="2"/>
      </rPr>
      <t xml:space="preserve">
</t>
    </r>
  </si>
  <si>
    <r>
      <rPr>
        <b/>
        <sz val="10"/>
        <color theme="1"/>
        <rFont val="Arial"/>
        <family val="2"/>
      </rPr>
      <t xml:space="preserve">Verificación diciembre 2019: </t>
    </r>
    <r>
      <rPr>
        <sz val="10"/>
        <color theme="1"/>
        <rFont val="Arial"/>
        <family val="2"/>
      </rPr>
      <t xml:space="preserve">
Conforme al formato de Control de actividades en Excel denominado “formato para el reporte de actividades ejecutadas de participación ciudadana” se evidenció que a diciembre 31 de 2019 se realizaron  las siguientes acciones de diálogo: Mesas (ciudadanas, interinstitucional, temáticas, seguimiento y otros) 196, Reunión Local de Control Social 162, Inspección a terreno 147, Elección e interacción con las Contralorías Estudiantiles 41, Divulgación de resultados de gestión del proceso auditor (control fiscal micro) y de los informes, estudios y/o pronunciamientos (control fiscal macro) 20, Audiencias Públicas 19, Acompañamiento a revisión de contratos 13, Socialización de los documentos de la planeación del Proceso Auditor 9, Redes sociales ciudadanas 5 y Rendición de Cuentas 1.
En total se ejecutaron 613 acciones de diálogo de las 550 programadas.
</t>
    </r>
  </si>
  <si>
    <t>enero de 2020</t>
  </si>
  <si>
    <r>
      <rPr>
        <b/>
        <sz val="10"/>
        <rFont val="Arial"/>
        <family val="2"/>
      </rPr>
      <t>Seguimiento diciembre 2019:</t>
    </r>
    <r>
      <rPr>
        <sz val="10"/>
        <rFont val="Arial"/>
        <family val="2"/>
      </rPr>
      <t xml:space="preserve">
A través del contrato de obra Nº 657486 - con la firma GRUPO TITANIUM S.A,S, cuyo objeto es el "Mantenimiento correctivo, reparaciones locativas y adecuaciones para las sedes de la Contraloría de Bogotá D.C. y de las que fuere legalmente responsable" en la fase 3 adecuación piso 1, la Contraloría de Bogotá realizo en un 100% conforme al cronograma de actividades  la adecuación y modernización del primer piso de la Sede Principal del  Edificio de la Lotería de Bogotá. Dentro de las actividades programadas se llevaron a cabo las obras locativas de las dependencias del Centro de Atención al Ciudadano, Radicación y Correspondencia y la Subdirección del Proceso de Responsabilidad Fiscal, teniendo en cuenta que estas dependencias por sus competencias en sus funciones tienen un flujo permanente de personal externo entre ellos las personas con capacidad especial motriz. Dichas obras de adecuaciación consistieron en la ampliación del Centro de Atención al Ciudadano, Radicación y Correspondencia y la Subdirección del Proceso de Responsabilidad Fiscal, la recepeción y el baño para personas en condición de discapacidad, con el fin de brindar accesibilidad a los usuarios.
Cabe resaltar que para el mes de septiembre se ejecutaron las actividades restantes de acuerdo al cronograma establecido para tal fin. Dichas labores consisitieron en el suministro e instalación del mueble de recepción con medidas de 1.80*1.20 con panel frontal de espesor en 10 cm fabricado en madera, contra enchapado en formica en cumplimiento con la renovación de la recepción, las pérgolas divisorias en aluminio con anclajes laterales de piso a techo con la finalidad de sectorizar. Así, como la instalación de las barras en acero inoxidable en el baño de personas con capacidad especial motriz.
 </t>
    </r>
  </si>
  <si>
    <r>
      <rPr>
        <b/>
        <sz val="10"/>
        <rFont val="Arial"/>
        <family val="2"/>
      </rPr>
      <t>Seguimiento diciembre 2019:</t>
    </r>
    <r>
      <rPr>
        <sz val="10"/>
        <rFont val="Arial"/>
        <family val="2"/>
      </rPr>
      <t xml:space="preserve">
En el mes de septiembre se socializó el Concurso Seguridad de la Información, el cual se llevó a  acabo durante la semana del 13 al 24 de septiembre, con la participación de 23 srevidores públicos. El concurso tuvo como actividades: CRUCIGRAMA, FORO VIRTUAL, CARRERA DE OBSERVACIÓN VIRTUAL, LLAMADA GANADORA, QUIEN QUIERE SER MILLONARIO. 
Entre los meses de septiembre y diciembre se realizaron actividades como:
02/09/2019 Política de Gobierno Digital /  Protector de pantalla
12/09/2019 Inscripción concurso seguridad de la información / Ecard
17/09/2019 Ingreso foro - Ecard
17/09/2019 Primer foro virtual sobre seguridad de la informaci[on/ Noticontrol
17/09/2019 Noticontrol / Primer foro virtual sobre seguridad de la información
17/09/2019 Concuros de seguridad de la informaci[on / Ecard
18/09/2019 Agenda foro / Ecard
24/09/2019 Dia de la segurifsd de la informacion / Protector de pantalla
24/09/2019 Dia de la seguridad de la información/Noticontrol
24/09/2019 Concurso seguridad de la información / Protecror de pantalla
24/09/2019 Charla seguridad de la informacion /Noticontrol
16/10/2019 Pronto Curso de Seguridad de la Información / Protector de pantalla
24/10/2019 50 años de Internet / Ecard
30/10/2019 Actualizacion de politicas de seguridad de la informacion / Noticontrol
31/10/2019 Política de escritorio limpio /Papel taíz
31/10/2019 Segiuridad - Primero los niños/Ecard
31/10/2019 RR 046 Actualiza designacion de seguridad de la información/Noticontrol
05/11/2019 La seguridad de la información/ Protector de pantalla
15/11/2019 Convocatoria BIA/ Noticontrol
20/11/2019 Curcso virtual / Noticontrol 
25/11/2019 Dato abierto /Noticontrol 
22/11/2019 Curso virtual SGSI/Ecard
28/11/2019/ Capacitacion virtual SGSI /Noticontrol
26/11/2016 Capactiación virtual SGSI / Ecard
28/11/2019 Wordshop BIA /Ecard
29/11/2019 Recomendaciones seguridad de la informacion/ Papel tapiz
02/12/2019 Ejecución curso virtual SGSI / Ecard
09/12/2019 Taller de análisis de impacto del negocio -BIA / Noticontrol
09/12/2019 Contrasegura navidad / Noticontrol
09/12/2019 Contrasegura navidad / Papel tapiz 
En septiembre se celebró el día de la seguridad de la información, en el cual se compartieron  algunos consejos de seguridad de la información y se realizó la premiación de los ganadores del concurso.
Durante el ultimo cuatrimestre se continúo con la socializaron temas de seguridad de la información mediante la publicación de protectores y fondos de pantalla en los equipos de cómputo de la entidad,
En el mes de noviembre se  realizó el curso virtual de Seguridad de la Información, en el cual participaron 200 servidores públicos de la entidad.
Lo anterior indica que a  diciembre de 2019, la Dirección de TIC completó el 100% de las actividades programadas en el cronograma de la Estrategia de Divulgación y Sensibilizacion del SGSI.</t>
    </r>
  </si>
  <si>
    <r>
      <rPr>
        <b/>
        <sz val="10"/>
        <rFont val="Arial"/>
        <family val="2"/>
      </rPr>
      <t>Seguimiento diciembre 2019:</t>
    </r>
    <r>
      <rPr>
        <sz val="10"/>
        <rFont val="Arial"/>
        <family val="2"/>
      </rPr>
      <t xml:space="preserve">
Como se reportó en el seguimiento a agosto, la Dirección de TIC dió cumplimiento a esta actividad en el mes de julio de 2019.
El indicador para esta actividad es del 100%</t>
    </r>
  </si>
  <si>
    <r>
      <rPr>
        <b/>
        <sz val="10"/>
        <color theme="1"/>
        <rFont val="Arial"/>
        <family val="2"/>
      </rPr>
      <t>Seguimiento diciembre 2019:</t>
    </r>
    <r>
      <rPr>
        <sz val="10"/>
        <color theme="1"/>
        <rFont val="Arial"/>
        <family val="2"/>
      </rPr>
      <t xml:space="preserve">
Tomando como base, la planta de personal a 30 de abril de 2019, se encontraron 1034 empleados públicos vinculados a la entidad, por lo que el 40% corresponde a 413 empleados públicos.
Por lo anterior, para dar cumplimiento a la actividad se realizaron 11 acciones de formación en la línea temática del PIC 2019 - Atención y Servicio al Cliente, con una asignación de 640 cupos y la asistencia de 453 empleados: 
</t>
    </r>
    <r>
      <rPr>
        <b/>
        <sz val="10"/>
        <color theme="1"/>
        <rFont val="Arial"/>
        <family val="2"/>
      </rPr>
      <t>ACTIVIDAD  / CUPOS</t>
    </r>
    <r>
      <rPr>
        <sz val="10"/>
        <color theme="1"/>
        <rFont val="Arial"/>
        <family val="2"/>
      </rPr>
      <t xml:space="preserve">
Seminario de Actualización en Derecho de Petición "Resultados con Valores" / 14
Atención al Ciudadano como Herramienta en la Transparencia Institucional / 25
Nuevo Procedimiento para la Recepción y Trámite del Derecho de Petición / 142
Mejoramiento de las Competencias para la Atención al Ciudadano  /87
Excelencia en el Servicio al Cliente - Comprometidos con Nuestra Entidad / 60
Servicio al Usuario Como Principio de Complemento al Código de Integridad / 54
Gamificación - Atención al Usuario/  26
Congreso Internacional Servicio a la Ciudadanía - Bogotá Te Escucha 2019 / 133
Capacitacion Trabajo en Equipo y Empatía como Vocación de Servicio / 21
Curso Instruccional en Atención y Servicio Incluyente / 30
Neurolingüística como Herramienta en la Vocación del Servicio / 48
</t>
    </r>
  </si>
  <si>
    <r>
      <rPr>
        <b/>
        <sz val="10"/>
        <rFont val="Arial"/>
        <family val="2"/>
      </rPr>
      <t>Seguimiento diciembre 2019:</t>
    </r>
    <r>
      <rPr>
        <sz val="10"/>
        <color rgb="FFFF0000"/>
        <rFont val="Arial"/>
        <family val="2"/>
      </rPr>
      <t xml:space="preserve">
</t>
    </r>
    <r>
      <rPr>
        <sz val="10"/>
        <rFont val="Arial"/>
        <family val="2"/>
      </rPr>
      <t>En el ultimo cuatrimestre del año, la Dirección de TIC publicó dos conjuntos de datos abiertos:
Octubre:  Resultados de la vigilancia y control fiscal junio de 2019. 
Diciembre: Relación de Derechos de Petición Contraloría de Bogotá, enero a noviembre de 2019 
El conjunto de datos abiertos se encuentra publicado en el portal web de la Alcaldía de Bogotá www.datosabiertos.bogota.gov.co.</t>
    </r>
    <r>
      <rPr>
        <sz val="10"/>
        <color rgb="FFFF0000"/>
        <rFont val="Arial"/>
        <family val="2"/>
      </rPr>
      <t xml:space="preserve">
</t>
    </r>
    <r>
      <rPr>
        <sz val="10"/>
        <rFont val="Arial"/>
        <family val="2"/>
      </rPr>
      <t/>
    </r>
  </si>
  <si>
    <r>
      <rPr>
        <b/>
        <sz val="10"/>
        <rFont val="Arial"/>
        <family val="2"/>
      </rPr>
      <t>Seguimiento diciembre 2019:</t>
    </r>
    <r>
      <rPr>
        <sz val="10"/>
        <rFont val="Arial"/>
        <family val="2"/>
      </rPr>
      <t xml:space="preserve">
El factor de disponibilidad del aplicactivo SIGESPRO -PQRs para este periodo es
Septiembre: 100%
Octubre: 100%
Noviembre:100%
Diciembre 16: 100%
El indicador en esta actividad es del 100% dado que la disponibilidad del aplicativo se mantuvo sobre el 95%.
</t>
    </r>
    <r>
      <rPr>
        <sz val="10"/>
        <color rgb="FFFF0000"/>
        <rFont val="Arial"/>
        <family val="2"/>
      </rPr>
      <t xml:space="preserve">
</t>
    </r>
  </si>
  <si>
    <r>
      <rPr>
        <b/>
        <sz val="10"/>
        <color theme="1"/>
        <rFont val="Arial"/>
        <family val="2"/>
      </rPr>
      <t xml:space="preserve">Seguimiento diciembre 2019:
</t>
    </r>
    <r>
      <rPr>
        <sz val="10"/>
        <color theme="1"/>
        <rFont val="Arial"/>
        <family val="2"/>
      </rPr>
      <t xml:space="preserve">
Se aprueban en Acta de Comite Interno de Archivo, N° 2 del 6-Nov-2016 y en Acta N° 3 del 13-Dic-2019, las 3 solicitudes recibidas para actualizar el Registro de Activos de Informacion y del Esquema de publicacion.</t>
    </r>
  </si>
  <si>
    <r>
      <rPr>
        <b/>
        <sz val="10"/>
        <rFont val="Arial"/>
        <family val="2"/>
      </rPr>
      <t>Seguimiento diciembre 2019:</t>
    </r>
    <r>
      <rPr>
        <sz val="10"/>
        <rFont val="Arial"/>
        <family val="2"/>
      </rPr>
      <t xml:space="preserve">
En el mes de diciembre, se socializó a través de un banner en el portal web institucional los factores de accesibilidad banner en el portal web
Diciembre 12: banner sobre nevagacion por teclado
En total se elaboraron y publicaron seis (6) mensajes de socializacion de los factores de accesibilidad del portal web de la entidad. El indicador tuvo un valor del 100%
</t>
    </r>
  </si>
  <si>
    <r>
      <rPr>
        <b/>
        <sz val="10"/>
        <rFont val="Arial"/>
        <family val="2"/>
      </rPr>
      <t>Seguimiento diciembre 2019:</t>
    </r>
    <r>
      <rPr>
        <sz val="10"/>
        <rFont val="Arial"/>
        <family val="2"/>
      </rPr>
      <t xml:space="preserve"> El nivel de cumplimiento en al elaboración de reportes sobre las causas más frecuentes de los derechos de petición tramitados por las áreas misionales de la entidad es del 100%, dado que se han elaborado en su totalidad los 4 reportes programados, así:
- Octubre-Diciembre de 2018.
- Enero - Marzo de 2019.
- Abril - Junio de 2019.
- Julio - Septiembre
Estos reporte se encuentran relacionados en el informe de PQRs, el cual se encuentra publicado en la página WEB de la Entidad/ link: http://www.contraloriabogota.gov.co/transparencia-acceso/instrumentos-gestion-informacion-publica/informe-pqrs/informe-de-peticiones-quejas-reclamos-denuncias-y-solicitudes-de-informaci%C3%B3n/informe-de-peticiones
</t>
    </r>
  </si>
  <si>
    <r>
      <rPr>
        <b/>
        <sz val="10"/>
        <rFont val="Arial"/>
        <family val="2"/>
      </rPr>
      <t>Seguimiento diciembre 2019:</t>
    </r>
    <r>
      <rPr>
        <sz val="10"/>
        <rFont val="Arial"/>
        <family val="2"/>
      </rPr>
      <t xml:space="preserve">
El nivel de cumplimiento en la  elaboración de la Cartilla  Anticorrupción y de Atención al Ciudadano de la Contraloría de Bogotá D.C.,  es del 100%, dado que el documento fue elaborado y entregado a la Oficina de Comunicaciones  para proceder a publicar, garantizando la ejecución de las actividad en los tiempos establecidos. </t>
    </r>
  </si>
  <si>
    <r>
      <rPr>
        <b/>
        <sz val="10"/>
        <rFont val="Arial"/>
        <family val="2"/>
      </rPr>
      <t xml:space="preserve">Seguimiento diciembre 2019:
</t>
    </r>
    <r>
      <rPr>
        <sz val="10"/>
        <rFont val="Arial"/>
        <family val="2"/>
      </rPr>
      <t xml:space="preserve">El nivel de cumplimiento en la realización de las capacitaciones para los funcionarios en aspectos que contribuyan a la prevención de la Corrupción, fue  100%, dado que se realizaron las capacitaciones programadas para el periodo, en los siguientes temas:
- Capacitación en servicio al usuario como un principio de complemento al código de integridad.
- Responsabilidad fiscal con énfasis en oralidad referente a los aspectos que contribuyan a la prevención de corrupción.
- Estratégia para la transparencia y la buena gestión directiva.
</t>
    </r>
  </si>
  <si>
    <r>
      <rPr>
        <b/>
        <sz val="10"/>
        <color rgb="FF000000"/>
        <rFont val="Arial"/>
        <family val="2"/>
      </rPr>
      <t>Seguimiento diciembre 2019:</t>
    </r>
    <r>
      <rPr>
        <sz val="10"/>
        <color rgb="FF000000"/>
        <rFont val="Arial"/>
        <family val="2"/>
      </rPr>
      <t xml:space="preserve">
Se cumplio el Proceso de adhesión a la iniciativa del Pacto Global de las Naciones Unidas, según  lo formalizado en la plataforma de las Naciones Unidas que registra en fecha 13-03-2019 la aceptación (memorando radicado 2-2019-02603 del 11-02-2019); 
Para el Proceso de Diagnóstico, según "Cronograma de actividades Proceso de Adhesión Pacto Global", se ejecutaron durante la vigenca las actividades previstas, asì:  1. Taller de Sensibilización (Sindicatos 30-01-2019  y Servicios Generales 13-02-2019); 2. Capacitación y Taller ( 26-03-2019 Todos los Procesos) 3. Formalización Carta de adhesión  realizada en la plataforma de la ONU el 11-02-2019; 4. Curso Metodología GRI, adelantado los días 4 y 5 de abri, con la firma Creo Consultores, asegurando participación de los procesos de la entidad, para la I fase; actividad 10 Permanente campaña de difusión en Noticontrol y Ecard ( publicaciones informativas de fecha: 27-03-2019). Esta actividad continua en ejecución y se registra en mesas de trabajo No. 1 del 5-03-2019 y No. 2 del 11-03-2019; :5. Diagnóstico preliminar realizado con las subactividades mediante mesas de trabajo (mem. Rad. 3-2019-13167 del 30-04-2019) y se realiza segùn registro de actas No. 8 del 08-05-2019 PGAF; No. 9 del 09-05-2019 PDE, No. 10 del 10-05-2019 PGJ, No. 11 del 10-05-2019 PPC y PI, No. 12 del 14-05-2019 y No.15 del 13-06-2019 GTH, No. 13 del 14-05-2019 y No. 14 del 04-06-2019  EyM, No. 13 A del 27-05-2019 TICs y No. 18 del 01-08-2019 Gestión Jurídica; 5.2 Consolidación Diagnóstico preliminar - Despacho Contralor Auxiliar, se realiza documento en drive, 5.3 Consolidación Actividades - Plan de Trabajo Pacto Global a partir de acciones de mejora, documento en carpeta compartida, 6. Fase de autocontrol - Aseguramiento de la calidad  de la información. Se determina la realizada  OCI, mem. Rad. 3-2019-28019 y rpta. 3-2019-31006 del 17-10-2019 ; 6.2 Presentación Informe de Diagnostico Despacho Contralora Auxiliar en mesa de trabajo, registro acta No. 30; 6.3 Fase de autocontrol - Responsables de Proceso y 7. Revisión técnica DTP , se realiza mediante mem. Rad. 3-2019-36930 del 6-12-2019 y correo del 13-12-2019; 8. Socialización de resultados, sensibilización del Nivel Directivo y funcionarios.  En general Actividad de retroalimentación (Publicación e invitación a stakeholders a participar en la revisión y formulación, espacio de socialización de resultados a toda le entidad para su conocimiento e identificación de aportes en el diagnóstico). Se solicita publicación a las partes interesadas el 16-12-2010 segùn correo a TICs y Comunicaciones; 9. Formulación de Lineamientos en materia de Pacto Global para la vigencia 2020, registro es la Circular 018 de 2019 e incluye la formulación de iniciativa adicional para el PAAC 2020 y Actividad 10. Permanente campaña de difusión en Noticontrol / Ecard, que se realizò durante la vigencia 2019.</t>
    </r>
  </si>
  <si>
    <r>
      <rPr>
        <b/>
        <sz val="10"/>
        <rFont val="Arial"/>
        <family val="2"/>
      </rPr>
      <t>Seguimiento diciembre 2019:</t>
    </r>
    <r>
      <rPr>
        <sz val="10"/>
        <rFont val="Arial"/>
        <family val="2"/>
      </rPr>
      <t xml:space="preserve">
Durante la vigencia la Contraloría de Bogotá recibió las siguientes solicitudes de contralorías territoriales, siendo tramitadas por la Subdirección de Capacitación y Cooperación Técnica en su totalidad, así:  
Contraloría Municipal de Soacha. Se diseñó con la Contraloría de Soacha un Curso de Actualización en temas de Control Fiscal. A la fecha se han desarrollado 7 temas: Sistema de gestión de la calidad, papeles de trabajo en la auditoria, MIPG, proceso sancionatorio fiscal, ODS y actualización en el Código Disciplinario.
</t>
    </r>
  </si>
  <si>
    <r>
      <rPr>
        <b/>
        <sz val="10"/>
        <rFont val="Arial"/>
        <family val="2"/>
      </rPr>
      <t xml:space="preserve">Verificación diciembre 2019: </t>
    </r>
    <r>
      <rPr>
        <sz val="10"/>
        <rFont val="Arial"/>
        <family val="2"/>
      </rPr>
      <t xml:space="preserve">
</t>
    </r>
    <r>
      <rPr>
        <sz val="10"/>
        <color theme="1"/>
        <rFont val="Arial"/>
        <family val="2"/>
      </rPr>
      <t>Se evidenció Acta No. 2 - 09 - 2019 del 18/09/2019, de la Dirección de Apoyo al Despacho, mediante la cual se hace seguimiento en el Centro de Atención al Ciudadano, a las actividades derivadas del Plan Anticorrupción y Atención al Ciudadano - PAAC, donde se incluyó la verificación de la información que tiene publicada la Entidad en el link de la página web con respecto a los mecanismos para la atención al ciudadano.</t>
    </r>
  </si>
  <si>
    <r>
      <rPr>
        <b/>
        <sz val="10"/>
        <color theme="1"/>
        <rFont val="Arial"/>
        <family val="2"/>
      </rPr>
      <t xml:space="preserve">Verificación diciembre 2019: 
</t>
    </r>
    <r>
      <rPr>
        <sz val="10"/>
        <color theme="1"/>
        <rFont val="Arial"/>
        <family val="2"/>
      </rPr>
      <t>Conforme al cronograma establecido se verificó el cumplimiento de todas las que la actividad programada así:
1. Estrategia de Divulgación y Sensibilización SGSI, fueron cumplidas en el primer cuatrimestre.
2. Charlas de sensibilización, la ultima charla programada se realizó 24/09/2019. 
3. Papel tapiz o fondo de escritorio, esta actividad se programó una por mes, actividad que fue cumplida.
4. Protectores de Pantalla,  fue verificado que a través de este medio  se continuó con la socialización en temas de seguridad de la información. 
5. Noticontrol y/o E-Cards. Se realizaron dos por mes. 
6. Videos Pedagógicos de Concientización, se realizaron los 3 videos programados.
En septiembre se realizaron las actividades  7  y 8,   esto es Concurso de seguridad de la información y El día de la seguridad de la información en la Contraloría de Bogotá. 
9. Curso virtual en SGSI. Se efectuó en diciembre</t>
    </r>
    <r>
      <rPr>
        <b/>
        <sz val="10"/>
        <color theme="1"/>
        <rFont val="Arial"/>
        <family val="2"/>
      </rPr>
      <t xml:space="preserve">
</t>
    </r>
  </si>
  <si>
    <r>
      <rPr>
        <b/>
        <sz val="10"/>
        <color theme="1"/>
        <rFont val="Arial"/>
        <family val="2"/>
      </rPr>
      <t xml:space="preserve">Verificación diciembre 2019: </t>
    </r>
    <r>
      <rPr>
        <sz val="10"/>
        <color theme="1"/>
        <rFont val="Arial"/>
        <family val="2"/>
      </rPr>
      <t xml:space="preserve">
Se verificó en la Página Web de la entidad la implementación  del factor accesibilidad web "tNavegación con teclado por el menú horizontal principal”, ubicado en la sección multimedia del portal.</t>
    </r>
  </si>
  <si>
    <r>
      <rPr>
        <b/>
        <sz val="10"/>
        <color theme="1"/>
        <rFont val="Arial"/>
        <family val="2"/>
      </rPr>
      <t xml:space="preserve">Verificación diciembre 2019: 
</t>
    </r>
    <r>
      <rPr>
        <sz val="10"/>
        <color theme="1"/>
        <rFont val="Arial"/>
        <family val="2"/>
      </rPr>
      <t>De acuerdo a lo constatado con respecto a capacitar a los Empleados Públicos de la Dirección de Participación Ciudadana y Desarrollo Local en los temas relacionados con el Proceso de Participación Ciudadana y Comunicación con Partes Interesadas con el fin de fortalecerlo, esta actividad se cumplió en el Primer Cuatrimestre de la vigencia 2019, de acuerdo con el informe de verificación realizado por la Oficina de Control Interno al Plan Anticorrupción y de Atención al Ciudadano (PAAC) con corte al 30/04/2019 y tal como se indicó en el seguimiento y verificación efectuado a esta actividadad con corte al 31/08/2019.</t>
    </r>
  </si>
  <si>
    <r>
      <t xml:space="preserve">
</t>
    </r>
    <r>
      <rPr>
        <b/>
        <sz val="10"/>
        <rFont val="Arial"/>
        <family val="2"/>
      </rPr>
      <t xml:space="preserve">
Verificación diciembre 2019: 
</t>
    </r>
    <r>
      <rPr>
        <sz val="10"/>
        <rFont val="Arial"/>
        <family val="2"/>
      </rPr>
      <t xml:space="preserve">Se evidenció Memorando Radicado No. 3-2019-28270 del 23/09/2019, expedido por la Dirección de Apoyo al Despacho - Centro de Atención al Ciudadano, mediante el cual se solicita  a los Directores, Jefes de Oficina y Gerentes de Localidad designar a los funcionarios que participaran en la capacitación sobre el "Nuevo Procedimiento para la Recepción y Trámite del Derecho de Petición", adoptado mediante R.R. 030 del 30/08/2019, indicando que dicha actividad se dará a conocer las principales novedades y los aspectos más relevantes del Procedimiento que permitirán dar una oportuna y eficaz respuesta a los PQR. 
Del desarrollo de esta actividad fueron verificados registros de la asistencia a dicha capacitación así:
Registro de Asistencia del 26/09/2019, relaciona la participación de 26 servidores públicos; 
Registro de Asistencia del 01/10/2019, relaciona la participación de 30 servidores públicos;
Registro de Asistencia del 21/10/2019, relaciona la participación de 17 servidores públicos; 
Registro de Asistencia del 25/10/2019, relaciona la participación de 44 servidores públicos;
Registro de Asistencia del 11/11/2019, relaciona la participación de 26 servidores públicos;
Registro de Asistencia del 15/11/2019, relaciona la participación de 21 servidores públicos.
En total 164 servidores públicos de la Entidad asistieron a la capacitación en el "Nuevo Procedimiento para la Recepción y Trámite del Derecho de Petición".   </t>
    </r>
  </si>
  <si>
    <r>
      <rPr>
        <b/>
        <sz val="10"/>
        <rFont val="Arial"/>
        <family val="2"/>
      </rPr>
      <t xml:space="preserve">Verificación diciembre 2019: 
</t>
    </r>
    <r>
      <rPr>
        <sz val="10"/>
        <rFont val="Arial"/>
        <family val="2"/>
      </rPr>
      <t xml:space="preserve">Se evidenció que en los "Informes de Solicitudes de Acceso a la Información" del Centro de Atención al Ciudadano - Dirección de Apoyo al Despacho, de los períodos comprendidos así: 
-Período 01 de octubre y el 31 de diciembre de 2018, elaborado en enero de 2019;
-Período 01 de enero y el 31 de marzo de 2019, elaborado en abril de 2019;
-Período 01 de abril y el 30 de junio de 2019, elaborado en julio de 2019 y
-Período 01 de julio y el 30 de septiembre de 2019, elaborado en octubre de 2019; se presentan los DPC recibidos por la entidad en cada uno de los trimestres mencionados. 
Los informes en mención de acuerdo a lo verificado, se encuentran publicado en la página web de la Entidad link http://www.contraloriabogota.gov.co/transparencia-acceso/instrumentos-gestion-informacion-publica/informe-pqrs/informe-de-peticiones-quejas-reclamos-denuncias-y-solicitudes-de-informaci%C3%B3n/informe-de-peticiones
</t>
    </r>
    <r>
      <rPr>
        <b/>
        <sz val="10"/>
        <rFont val="Arial"/>
        <family val="2"/>
      </rPr>
      <t xml:space="preserve">
</t>
    </r>
    <r>
      <rPr>
        <sz val="10"/>
        <color rgb="FFFF0000"/>
        <rFont val="Arial"/>
        <family val="2"/>
      </rPr>
      <t xml:space="preserve">
</t>
    </r>
  </si>
  <si>
    <r>
      <rPr>
        <b/>
        <sz val="10"/>
        <rFont val="Arial"/>
        <family val="2"/>
      </rPr>
      <t xml:space="preserve">Verificación diciembre 2019: 
</t>
    </r>
    <r>
      <rPr>
        <sz val="10"/>
        <rFont val="Arial"/>
        <family val="2"/>
      </rPr>
      <t>Fue verificada la elaboración del documento denominado "Protocolo de Atención al Ciudadano", para la Contraloría de Bogotá D.C, que incluye de acuerdo con la Tabla de Contenido entre otros aspectos los siguientes: Introducción, Alcance, Términos y Definiciones, Centro de Atención al Ciudadano, Trámites que se pueden realizar en el Centro de Atención al Ciudadano, Canales de Servicio al Ciudadano, Elementos Comunes de los Canales de Servicio, Protocolos por Canal y Normatividad. 
De igual forma se constató que el "Protocolo de Atención al Ciudadano" de la Contraloría de Bogotá D.C., se encuentra publicado en la página web de la Entidad link Transparencia y Acceso a la Información Pública Numeral 1. Mecanismos de Contacto con el Sujeto Obligado contraloriabogota.gov.co/protocolo-de-atenci-n-al-ciudadano</t>
    </r>
    <r>
      <rPr>
        <b/>
        <sz val="10"/>
        <rFont val="Arial"/>
        <family val="2"/>
      </rPr>
      <t xml:space="preserve">
</t>
    </r>
    <r>
      <rPr>
        <sz val="10"/>
        <color theme="1"/>
        <rFont val="Arial"/>
        <family val="2"/>
      </rPr>
      <t xml:space="preserve">
 </t>
    </r>
  </si>
  <si>
    <r>
      <rPr>
        <b/>
        <sz val="10"/>
        <rFont val="Arial"/>
        <family val="2"/>
      </rPr>
      <t xml:space="preserve">Verificación diciembre 2019: 
</t>
    </r>
    <r>
      <rPr>
        <sz val="10"/>
        <color theme="1"/>
        <rFont val="Arial"/>
        <family val="2"/>
      </rPr>
      <t xml:space="preserve">
Fue verificado en el cuadro control para este tema que en el periodo septimbre a diciembre, se recibieron y atendieron 227 solicitudes de actualización y publicación de información en el portal web - link de Transparencia así:
Septiembre:      105
Octubre:             59
Noviembre:         57
Diciembre:           6
Durante el 2019 se recibieron a tendieron entotal 564 solicitudeas para publicaciópn en el link de Transparencia.</t>
    </r>
  </si>
  <si>
    <r>
      <rPr>
        <b/>
        <sz val="10"/>
        <rFont val="Arial"/>
        <family val="2"/>
      </rPr>
      <t xml:space="preserve">Verificación diciembre 2019: 
</t>
    </r>
    <r>
      <rPr>
        <sz val="10"/>
        <color theme="1"/>
        <rFont val="Arial"/>
        <family val="2"/>
      </rPr>
      <t>De acuerdo con el REPORTE DE  FALLOS DE LA DISPONIBILIDAD EN EL SERVICIO -  AÑO 2019 se constató el promedio de disponibilidad del aplicativo SIGESPRO durante el tercer cuatrimestre fue del 100%, discriminado para cada mes así: 
Septiembre: 100%
Octubre: 100%
Noviembre:100%
Diciembre 16: 100%</t>
    </r>
  </si>
  <si>
    <r>
      <rPr>
        <b/>
        <sz val="10"/>
        <rFont val="Arial"/>
        <family val="2"/>
      </rPr>
      <t xml:space="preserve">Verificación diciembre 2019: 
</t>
    </r>
    <r>
      <rPr>
        <sz val="10"/>
        <rFont val="Arial"/>
        <family val="2"/>
      </rPr>
      <t>Se evidenció Acta No. 02 del 06/11/2019 del Comite Interno de Archivo, donde consta la aprobación de la actualización de dos (2) Registros de   Activos de Información, correspondientes a: Actas Comité de Coordinación Sistema de Control Interno y el SIGESPRO; por su parte, con respecto a un tercer Registro de Activo de Información denominado SUGAR, el Comite Interno de Archivo en el acta en mención decide que se analice la solicitud de eliminación con la Dirección de Talento Humano y la Dirección de TIC. 
Así mismo, se observó Acta No. 03 del 13/12/2019 del Comite Interno de Archivo donde quedó consignado que una vez adelantadas reuniones entre la Subdirección de Gestión de Talento Humano y la Dirección de TIC se decide eliminar el Registro de Activo de Información SUGAR. Aprobándose por unanimidad según lo relacionado en esta misma acta, las dos (2) modificaciones a los Registros de Activos de Información que fueron enunciadas en el Acta No. 02 de 2019.
En el Acta No. 03 del 13/12/2019 del Comite Interno de Archivo, quedó indicado igualmente, que por solicitud de la Oficina de Control Interno se modificó el Esquema de Publicación de Información cambiando el nombre de "Actas Comité Directivo de Control Interno" por "Actas Comité de Coordinación Sistema de Control Interno", que es lo correcto.  
Por su parte, con respecto al Instrumento de Gestión de la Información Pública: Indice de Información Reservada y Clasificada, de acuerdo con lo constatado con la Profesional de Ciencias de la Información de la Dirección Administrativa y Financiera, de éste instrumento no se ha producido modificaciones o actualizaciones al respecto, dado que no habido la necesidad de trámitar  solicitudes al respecto.   
Además de lo anterior, se verificó que los Instrumentos de Gestión de Información Pública, se encuentran debidamente publicados en el link Transparencia y Acceso a la Información Publica Numeral 11 de la página web de la Entidad, tanto para los que se aprobó su actualización el 13/12/2019 en Acta No. 03 del Comité Interno de Archivo (Registros de Activos de Información y el Esquema de Publicación de Información), como para el</t>
    </r>
    <r>
      <rPr>
        <sz val="10"/>
        <color rgb="FFFF0000"/>
        <rFont val="Arial"/>
        <family val="2"/>
      </rPr>
      <t xml:space="preserve"> </t>
    </r>
    <r>
      <rPr>
        <sz val="10"/>
        <rFont val="Arial"/>
        <family val="2"/>
      </rPr>
      <t>Indice de Información Reservada y Clasificada que fue aprobado el 26/12/2018 en Acta No. 02 del Comité Interno de Archivo.</t>
    </r>
    <r>
      <rPr>
        <b/>
        <sz val="10"/>
        <rFont val="Arial"/>
        <family val="2"/>
      </rPr>
      <t xml:space="preserve">
</t>
    </r>
    <r>
      <rPr>
        <sz val="10"/>
        <rFont val="Arial"/>
        <family val="2"/>
      </rPr>
      <t xml:space="preserve">Adicionalmente se constató la publicación en "Datos Abiertos Bogota" de los Instrumentos de Gestión de Información Pública de la Entidad que fueron modificados o actualizados a saber: Registros de Activos de Información y el Esquema de Publicación de Información, los cuales aparecen con fecha de útima actualización en dicho sitio del 10/01/2020 y el Indice de Información Reservada y Clasificada figura con última modficación en éste portal del 27/08/2019.  
</t>
    </r>
    <r>
      <rPr>
        <b/>
        <sz val="10"/>
        <rFont val="Arial"/>
        <family val="2"/>
      </rPr>
      <t xml:space="preserve">
 </t>
    </r>
    <r>
      <rPr>
        <sz val="10"/>
        <color theme="1"/>
        <rFont val="Arial"/>
        <family val="2"/>
      </rPr>
      <t xml:space="preserve">
</t>
    </r>
  </si>
  <si>
    <r>
      <rPr>
        <b/>
        <sz val="10"/>
        <rFont val="Arial"/>
        <family val="2"/>
      </rPr>
      <t xml:space="preserve">Verificación diciembre 2019: 
</t>
    </r>
    <r>
      <rPr>
        <sz val="10"/>
        <rFont val="Arial"/>
        <family val="2"/>
      </rPr>
      <t>Fue evidenciada la elaboración del documento denominado "Cartilla Anticorrupción y de Atención al Ciudadano", para la Contraloría de Bogotá D.C, que incluye entre otros aspectos los siguientes: Introducción, Tipos de responsabilidades en los que pueden incurrir los servidores públicos y las Faltas disciplinarias más frecuentes en los funcionarios de la Contraloría de Bogota D.C.</t>
    </r>
    <r>
      <rPr>
        <b/>
        <sz val="10"/>
        <rFont val="Arial"/>
        <family val="2"/>
      </rPr>
      <t xml:space="preserve">
</t>
    </r>
    <r>
      <rPr>
        <sz val="10"/>
        <color theme="1"/>
        <rFont val="Arial"/>
        <family val="2"/>
      </rPr>
      <t xml:space="preserve">
  </t>
    </r>
  </si>
  <si>
    <r>
      <rPr>
        <b/>
        <sz val="10"/>
        <rFont val="Arial"/>
        <family val="2"/>
      </rPr>
      <t xml:space="preserve">Verificación diciembre 2019: </t>
    </r>
    <r>
      <rPr>
        <b/>
        <sz val="10"/>
        <color theme="1"/>
        <rFont val="Arial"/>
        <family val="2"/>
      </rPr>
      <t xml:space="preserve">
</t>
    </r>
    <r>
      <rPr>
        <sz val="10"/>
        <color theme="1"/>
        <rFont val="Arial"/>
        <family val="2"/>
      </rPr>
      <t xml:space="preserve">Se evidenció que en desarrollo del Contrato de Obra Nº 657486 - con la firma GRUPO TITANIUM S.A,S, cuyo objeto fue el "Mantenimiento correctivo, reparaciones locativas y adecuaciones para las sedes de la Contraloría de Bogotá D.C. y de las que fuere legalmente responsable",  se realizó la adecuación y modernización del piso 1  del  Edificio de la Lotería de Bogotá, Sede Principal de la Contraloría de Bogotá, que se contempló en la fase 3 del cronograma de actividad que se establecio para su ejecución del mencionado contrato, las cuales  consistieron en la realización de adecuación y ampliación de obras localivas del Centro de Atención al Ciudadano, Radicación y Correspondencia, Subdirección del Proceso de Responsabilidad Fiscal y Recepción, dado que estas dependencias por sus competencias en sus funciones, tienen un flujo permanente de usuarios para facilitar la accesibilidad de personal externo entre las cuales se encuentra las personas con capacidad especial motriz, lo que incluyó la instalación de barras en el baño para personas con condición de discapacidad.
Además de lo anterior, otras actividades que se llevaron a cabo en el piso 1  del  Edificio de la Lotería de Bogotá, Sede Principal de la Contraloría de Bogotá que se verificaron fueron, el cambio del piso con acceso a personal externos, la instalación de mueble de recepción con panel frontal y de pergoras divisorias.  
</t>
    </r>
    <r>
      <rPr>
        <b/>
        <sz val="10"/>
        <color theme="1"/>
        <rFont val="Arial"/>
        <family val="2"/>
      </rPr>
      <t xml:space="preserve">
</t>
    </r>
  </si>
  <si>
    <r>
      <rPr>
        <b/>
        <sz val="10"/>
        <color theme="1"/>
        <rFont val="Arial"/>
        <family val="2"/>
      </rPr>
      <t>Seguimiendo diciembre 2019:</t>
    </r>
    <r>
      <rPr>
        <sz val="10"/>
        <color theme="1"/>
        <rFont val="Arial"/>
        <family val="2"/>
      </rPr>
      <t xml:space="preserve">
De acuerdo con el reporte de la Dirección de Talento Humano, con corte a 23 de abril de 2019, el total de servidores asignados a la Dirección de Participación Ciudadana y Desarrollo Local es de 130 empleados públicos.  Así las cosas, la Subdirección de Capacitación y Cooperación Técnica, organizó con el concurso de la Dirección de Participación Ciudadana y Desarrollo Local,  dos jornadas de capacitación denominada "Mecanismos de Control Social y Participación Ciudadana (Socialización de Procedimientos)".
En la mencionada actividad participaron 99 funcionarios adscritos a la dependencia, esto es el 76,15% de la población total de la Dirección,   con lo que la Subdirección de Capacitación da cumplimiento al indicador planteado en el PAAC 2019.</t>
    </r>
  </si>
  <si>
    <t xml:space="preserve">Si bien se observó registro de acta donde se incluyó la verificación de la información que tiene publicada la Entidad en el Link de la página web con respecto a los mecanismos para la atención al ciudadano, en las actas o registros donde consta  la revisión de la página Web de la entidad, en relación al cumplimiento de las especificaciones en el Link que oriente al ciudadano sobre la forma de solicitar información o presentar una queja, reclamo o sugerencia, no se evidenció que se concluya sobre lo  encontrado. </t>
  </si>
  <si>
    <r>
      <rPr>
        <b/>
        <sz val="10"/>
        <rFont val="Arial"/>
        <family val="2"/>
      </rPr>
      <t>Seguimiento diciembre 2019:</t>
    </r>
    <r>
      <rPr>
        <sz val="10"/>
        <rFont val="Arial"/>
        <family val="2"/>
      </rPr>
      <t xml:space="preserve">
En el mes de diciembre la Dirección de TIC implementó en la página web el factor "Navegación con teclado por el menú horizontal principal" .
Con la implementación de este factor se alcanza un avance del 100% de la meta propuesta para esta actividad.
</t>
    </r>
  </si>
  <si>
    <r>
      <rPr>
        <b/>
        <sz val="10"/>
        <rFont val="Arial"/>
        <family val="2"/>
      </rPr>
      <t xml:space="preserve">Verificación diciembre 2019: 
</t>
    </r>
    <r>
      <rPr>
        <sz val="10"/>
        <rFont val="Arial"/>
        <family val="2"/>
      </rPr>
      <t xml:space="preserve">Al respecto fueron evidenciados registros concernientes a: 
 "Seminario de Actualización en Derecho de Petición "Resultados con Valores"; acción de formación realizada el 02/12/2019, la cual contó con  una participación de 14 servidores públicos del nivel Profesional, Técnico y Asistencia de acuerdo con el registro de asistencia que fue observado. 
 "Atención al Ciudadano como Herramienta en la Transparencia Institucional"; acción de formación realizada el 12/12/2019, con una asistencia de 25 servidores públicos de la entidad del nivel Técnico, Asistencial y Profesional según el registros de asistencia verificado.
 "Nuevo Procedimiento para la Recepción y Trámite del Derecho de Petición"; acción de formación la cual se llevó a cabo el 26/09/2019, el 01/10/2019, el 21/10/2019, el 25/10/2019, el 11/11/2019 y el 15/11/2019  de la cual participación de 135 servidores públicos de la Entidad del nivel Profesional, Asistencia, Asesor, Técnico, Directivo (Gerentes, Director y Subdirector), tal como consta en los registros de asistencia que fueron diligenciados. 
 "Mejoramiento de las Competencias para la Atención al Ciudadano"; acción de formación que se realizó el 18/09/2019, el 18/10/2019, el 21/10/2019, el 23/10/2019, el 25/10/2019, el 06/11/2019; el 13/11/2019, el 15/11/2019, el 20/11/2019, el 22/11/2019 y el 29/11/2019 de la cual participaron 87 servidores públicos del nivel Directivo (Gerente), Profesional, Asistencial, Técnico y Contratistas como aparecen relacionados en los registros de asistencia.
 "-Excelencia en el Servicio al Cliente - Comprometidos con Nuestra Entidad"; acción de formación realizada el 28/10/2019 y el 05/12/2019 con una participación de 60 servidores públicos de la Institución del nivel Directivo (Gerente), Asesor, Profesional, Técnico y Asistencial según los registros de asistencia que fueron observados.  
 "Servicio al Usuario Como Principio de Complemento al Código de Integridad"; acción de formación que tuvo lugar el 29/11/2019 y la cual contó con la participación de 54 servidores públicos de la Entidad del nivel Asistencial.
 "Gamificación - Atención al Usuario"; acción de formación llevada a cabo desde 16/09/2019 hasta el 11/11/2019 y según correo electrónico del 25/11/2019 de la Dirección Distrital de Calidad del Servicio de la Secretaría General de la Alcaldía Mayor de Bogotá, 26 servidores públicos de la Institución participaron de dicha actividad.
 "Congreso Internacional Servicio a la Ciudadanía - Bogotá Te Escucha 2019"; acción de formación que tuvo lugar el 25/09/2019, la cual contó con una participación de 133 servidores públicos de la Entidad, tal como lo indicó la Subsecretaría de Servicio a la Ciudadanía de la Alcaldía Mayor de Bogotá D.C., a través de correo electrónico del 02/10/2019, donde se remite el listado de asistentes por parte de la Contraloría de Bogotá a dicho Congreso.
 "Capacitación Trabajo en Equipo y Empatía como Vocación de Servicio"; acción de forma que se llevó a cabo el 21/06/2019 y de la cual participaron 21 servidores públicos de la Institución del nivel Directivo (Director, Subdirector), Profesional, Asistencial, Técnico, además de Contratistas tal como aparecen relacionados en el registro de la asistencia a capacitación.    
 "Curso Instruccional en Atención y Servicio Incluyente"; acción de formación realizada el 26/04/2019, el 10/05/2019 y el 17/05/2019, la cual de acuerdo con los registros de asistencia que fueron observados, muestra una participación promedio de 24 servidores públicos del nivel Asistencial, Técnico y Profesional, además de Contratistas de la Entidad en tal actividad.
 -"Neurolingüística como Herramienta en la Vocación del Servicio"; acción de formación que tuvo lugar el 07/02/2019 y de la cual según los registros de asistencia a capacitación participaron 48 servidores públicos de la Institución del nivel Asistencial y Técnico.
Así las cosas, teniendo en cuenta que a diciembre 31 de 2019 la Contraloría de Bogotá D.C., contaba con 1.030 servidores públicos y que el 40% de los mismos correspondió a 412 servidores públicos a capacitar en temas relacionados con las competencias de servicio al cliente, de acuerdo a lo que fue programado para la vigencia 2019, se constató que finalmente  453 servidores públicos de diferentes niveles jerárquicos de la Entidad fueron capacitados en temas relacionados con las competencias de servicio al cliente, alcanzando por tanto esta actividad un cumplimiento del 110%.
Se anota por la Dirección de Talento Humano - Subdirección de Capacitación, a través de la información que fue suministrada y verificada, que para la determinación del número de servidores públicos capacitados en temas relacionados con las competencias de servicio al cliente, se contabilizó cada servidor público solamente una vez, así aparezca relacionada su participación en los registros de asistencia de más de una acción de formación que fue desarrollada en la vigencia 2019, las cuales correspondieron según se pudo evidenciar a 11 acciones de formación con una asignaron de 640 cupos.     
</t>
    </r>
    <r>
      <rPr>
        <b/>
        <sz val="10"/>
        <rFont val="Arial"/>
        <family val="2"/>
      </rPr>
      <t xml:space="preserve">
</t>
    </r>
    <r>
      <rPr>
        <sz val="10"/>
        <rFont val="Arial"/>
        <family val="2"/>
      </rPr>
      <t/>
    </r>
  </si>
  <si>
    <r>
      <rPr>
        <b/>
        <sz val="10"/>
        <color theme="1"/>
        <rFont val="Arial"/>
        <family val="2"/>
      </rPr>
      <t xml:space="preserve">Verificación diciembre 2019: </t>
    </r>
    <r>
      <rPr>
        <sz val="10"/>
        <color theme="1"/>
        <rFont val="Arial"/>
        <family val="2"/>
      </rPr>
      <t xml:space="preserve">
Conforme con la verificación realizada en el primer cuatrimestre esta actividad se cumplió en abril de 2019.</t>
    </r>
  </si>
  <si>
    <r>
      <rPr>
        <b/>
        <sz val="10"/>
        <rFont val="Arial"/>
        <family val="2"/>
      </rPr>
      <t xml:space="preserve">Seguimiento diciembre 2019:
</t>
    </r>
    <r>
      <rPr>
        <sz val="10"/>
        <rFont val="Arial"/>
        <family val="2"/>
      </rPr>
      <t xml:space="preserve">Como complemento a lo reportado con corte a abril se ha realizado la siguiente gestión relacionada con el análisis del informe:
1. Con memorando N° 3-2019-16304 de 30/05/2019 se remite solicitud de revisión y análisis del “Informe de medición de Satisfacción del Cliente (Ciudadanía y Concejo) y otras partes interesadas (periodistas) vigencia 2018” a todos los procesos para el 12/06/2019.
2.  Con memorando N° 3-2019-20375 de 10/07/2019 se da respuesta a la Contralora Auxiliar sobre el resultado de  la revisión y análisis del Informe de medición Satisfacción del Cliente (Ciudadanía y Concejo) y otras partes interesadas (periodistas) vigencia 2018, solicitado mediante memorando N° 3-2019-15587 de 23/05/2019, donde se requieren oportunidades de mejora de todos los procesos.
3. Con memorando N° 3-2019-20492 de 11/07/2019 se da alcance a la respuesta a la Contralora Auxiliar sobre el resultado de  la revisión y análisis del Informe de medición Satisfacción del Cliente y se incluyen los Procesos Gestión Jurídica y Responsabilidad Fiscal.
</t>
    </r>
  </si>
  <si>
    <r>
      <rPr>
        <b/>
        <sz val="10"/>
        <rFont val="Arial"/>
        <family val="2"/>
      </rPr>
      <t xml:space="preserve">Seguimiento diciembre 2019:
</t>
    </r>
    <r>
      <rPr>
        <sz val="10"/>
        <rFont val="Arial"/>
        <family val="2"/>
      </rPr>
      <t xml:space="preserve"> El Centro de Atención al Ciudadano, en cumplimiento a lo establecido en la Ley 1712 de 2014 “Por medio de la cual se crea la Ley de Transparencia y del Derecho de Acceso a la Información Pública,  revisó la página WEB de la entidad, encontrando que cumple con las especificaciones en el link que orienta al ciudadano sobre la forma de presentar una queja, reclamo o sugerencia, tal como se evidencia en las actas de revisión que se levantaron.
</t>
    </r>
  </si>
  <si>
    <r>
      <rPr>
        <b/>
        <sz val="10"/>
        <rFont val="Arial"/>
        <family val="2"/>
      </rPr>
      <t xml:space="preserve">Seguimiento diciembre 2019:
</t>
    </r>
    <r>
      <rPr>
        <sz val="10"/>
        <rFont val="Arial"/>
        <family val="2"/>
      </rPr>
      <t xml:space="preserve">
El nivel de cumplimiento de la  ejecución de la capacitación sobre los temas relacionados con la normatividad, reglamentación y uso del aplicativo para el trámite de los DPC en la entidad fue del 100%, dado que participaron la totalidad de funcionarios seleccionados como enlaces por las dependencias para el trámite respectivo, así:
Mediante memorando 3-2019-28270 la Directora de Apoyo al Despacho solicitó a los jefes de las dependencias designar a la los funcionarios responsables del trámite de los DPQRs, Esta capacitación se realizó en las siguientes fechas:
 Septiembre 26 de 2019 con una asistencia de 27 personas.
 Octubre 01 de 2019 con una asistencia de 30 personas.
 Octubre 21 de 2019 con una asistencia de 17 personas.
 Octubre 25 de 2019 con una asistencia de 44 personas.
 Noviembre 11 de 2019 con una asistencia de 26 personas.
 Noviembre 15 de 2019 con una asistencia de 22 personas.</t>
    </r>
    <r>
      <rPr>
        <b/>
        <sz val="10"/>
        <rFont val="Arial"/>
        <family val="2"/>
      </rPr>
      <t xml:space="preserve">
TOTAL DE 166 PERSONAS</t>
    </r>
  </si>
  <si>
    <r>
      <rPr>
        <b/>
        <sz val="10"/>
        <rFont val="Arial"/>
        <family val="2"/>
      </rPr>
      <t xml:space="preserve">Seguimiento diciembre 2019:
</t>
    </r>
    <r>
      <rPr>
        <sz val="10"/>
        <rFont val="Arial"/>
        <family val="2"/>
      </rPr>
      <t xml:space="preserve">El nivel de cumplimiento en la elaboración de los Informes de PQRs es del 100%, dado que se elaboraron los 4 informes programados, así:
- Octubre-Diciembre de 2018.
- Enero - Marzo de 2019.
- Abril - Junio de 2019.
- Julio - Septiembre
Siendo publicados en la página WEB de la Entida/ link: http://www.contraloriabogota.gov.co/transparencia- acceso/instrumentos-gestión-información-publica/informe-pqrs/informe-de-peticiones-quejas-reclamos-denuncias-y-solicitudes-de-informaci%C3%B3n/informe-de-peticiones
</t>
    </r>
  </si>
  <si>
    <r>
      <rPr>
        <b/>
        <sz val="10"/>
        <rFont val="Arial"/>
        <family val="2"/>
      </rPr>
      <t xml:space="preserve">Seguimiento diciembre 2019: 
</t>
    </r>
    <r>
      <rPr>
        <sz val="10"/>
        <rFont val="Arial"/>
        <family val="2"/>
      </rPr>
      <t xml:space="preserve">Como complemento a lo reportado con corte a abril se ha realizado la siguiente gestión relacionada con el análisis del informe:
1. Con memorando N° 3-2019-16304 de 30/05/2019 se remite solicitud de revisión y análisis del “Informe de medición de Satisfacción del Cliente (Ciudadanía y Concejo) y otras partes interesadas (periodistas) vigencia 2018” a todos los procesos para el 12/06/2019.
2.  Con memorando N° 3-2019-20375 de 10/07/2019 se da respuesta a la Contralora Auxiliar sobre el resultado de  la revisión y análisis del Informe de medición Satisfacción del Cliente (Ciudadanía y Concejo) y otras partes interesadas (periodistas) vigencia 2018, solicitado mediante memorando N° 3-2019-15587 de 23/05/2019, donde se requieren oportunidades de mejora de todos los procesos.
3. Con memorando N° 3-2019-20492 de 11/07/2019 se da alcance a la respuesta a la Contralora Auxiliar sobre el resultado de  la revisión y análisis del Informe de medición Satisfacción del Cliente y se incluyen los Procesos Gestión Jurídica y Responsabilidad Fiscal.
</t>
    </r>
  </si>
  <si>
    <r>
      <rPr>
        <b/>
        <sz val="10"/>
        <rFont val="Arial"/>
        <family val="2"/>
      </rPr>
      <t xml:space="preserve">Seguimiento diciembre 2019:
</t>
    </r>
    <r>
      <rPr>
        <sz val="10"/>
        <rFont val="Arial"/>
        <family val="2"/>
      </rPr>
      <t xml:space="preserve"> 
El nivel de cumplimiento en la elaboración del Protocolo de Atención al Ciudadano en la Contraloría de Bogotá D.C., fue del  100%, toda vez que el documento fue elaborado con la siguiente estructura:
- Esquema general del manual, introducción, alcance, definiciones generales, introducción al C.A.C, características de atención en general, aspectos a tener en cuenta, factores de servicio al ciudadano, canales de atención, entre otros.
El documento fue remitido a la Oficina de Comunicaciones para diseño y diagramación.</t>
    </r>
  </si>
  <si>
    <t xml:space="preserve">
Capacitar en temas relacionados con la normatividad, reglamentación y uso del aplicativo para el trámite de los DPC en la entidad.</t>
  </si>
  <si>
    <t>(12)
Estado de la actividad
(E: Ejecución
C: Cumplida)</t>
  </si>
  <si>
    <r>
      <t xml:space="preserve">Dirección de Apoyo al Despacho, en coordinación con:
</t>
    </r>
    <r>
      <rPr>
        <sz val="10"/>
        <color indexed="8"/>
        <rFont val="Arial"/>
        <family val="2"/>
      </rPr>
      <t>● Dirección de participación Ciudadana y Desarrollo Local
● Dirección de Tecnologías de la Información y las Comunicaciones – TICS 
● Oficina Asesora de Comunicaciones
● Comité SIGEL</t>
    </r>
  </si>
  <si>
    <r>
      <t xml:space="preserve">FORMULACIÓN, MONITOREO Y SEGUIMIENTO PLAN ANTICORRUPCIÓN Y DE ATENCIÓN AL CIUDADANO - PAAC
(1) Vigencia </t>
    </r>
    <r>
      <rPr>
        <b/>
        <u/>
        <sz val="10"/>
        <color theme="1"/>
        <rFont val="Arial"/>
        <family val="2"/>
      </rPr>
      <t>_2019_</t>
    </r>
    <r>
      <rPr>
        <b/>
        <sz val="10"/>
        <color theme="1"/>
        <rFont val="Arial"/>
        <family val="2"/>
      </rPr>
      <t xml:space="preserve">___                          </t>
    </r>
  </si>
  <si>
    <r>
      <rPr>
        <b/>
        <sz val="10"/>
        <rFont val="Arial"/>
        <family val="2"/>
      </rPr>
      <t xml:space="preserve">Verificación diciembre 2019: 
</t>
    </r>
    <r>
      <rPr>
        <sz val="10"/>
        <rFont val="Arial"/>
        <family val="2"/>
      </rPr>
      <t xml:space="preserve">Se evidenció que en los "Informes de Solicitudes de Acceso a la Información" del Centro de Atención al Ciudadano - Dirección de Apoyo al Despacho, de los períodos comprendidos así: 
-Período 01 de octubre y el 31 de diciembre de 2018, elaborado en enero de 2019;
-Período 01 de enero y el 31 de marzo de 2019, elaborado en abril de 2019;
-Período 01 de abril y el 30 de junio de 2019, elaborado en julio de 2019 y
-Período 01 de julio y el 30 de septiembre de 2019, elaborado en octubre de 2019; se presentan las principales causas de los DPC allegados a la Contraloría de Bogotá D.C., para cada uno de los trimestres aludidos.  
Los informes en mención de acuerdo a lo verificado, se encuentran publicado en la página web de la Entidad link http://www.contraloriabogota.gov.co/transparencia-acceso/instrumentos-gestion-informacion-publica/informe-pqrs/informe-de-peticiones-quejas-reclamos-denuncias-y-solicitudes-de-informaci%C3%B3n/informe-de-peticiones
</t>
    </r>
    <r>
      <rPr>
        <b/>
        <sz val="10"/>
        <rFont val="Arial"/>
        <family val="2"/>
      </rPr>
      <t xml:space="preserve">
</t>
    </r>
  </si>
  <si>
    <r>
      <rPr>
        <b/>
        <sz val="10"/>
        <rFont val="Arial"/>
        <family val="2"/>
      </rPr>
      <t>Seguimiento diciembre 2019:</t>
    </r>
    <r>
      <rPr>
        <sz val="10"/>
        <rFont val="Arial"/>
        <family val="2"/>
      </rPr>
      <t xml:space="preserve">
Durante el ultimo cuatrimestre se recibieron 227 solicitudes de publicación en el portal web institucional, las cuales fueron atendidas en su totalidad, asi:
Septiembre:      105
Octubre:             59
Noviembre:         57
Diciembre:           6
 El resultado del indicador para esta actividad es del 100%
</t>
    </r>
  </si>
  <si>
    <r>
      <rPr>
        <b/>
        <sz val="10"/>
        <rFont val="Arial"/>
        <family val="2"/>
      </rPr>
      <t xml:space="preserve">Verificación diciembre 2019: 
</t>
    </r>
    <r>
      <rPr>
        <sz val="10"/>
        <color theme="1"/>
        <rFont val="Arial"/>
        <family val="2"/>
      </rPr>
      <t xml:space="preserve">
Con forme con el Cronograma establecido por la dirección de TIC para la definición y publicación de dos conjuntos de datos abiertos de la entidad en el portal web  de datos abiertos del disitrito capital , se observó en el  sitio:
 https://datosabiertos.bogota.gov.co/dataset?_organization_limit=0&amp;q=contraloria+de+bogota&amp;organization=contraloria-de-bogota-d-c que las dos actividades fueron cumplidasa asi:
</t>
    </r>
    <r>
      <rPr>
        <sz val="10"/>
        <rFont val="Arial"/>
        <family val="2"/>
      </rPr>
      <t xml:space="preserve">
La Publicación del primer conjunto de datos abiertos, actividad que  equivale al  10% del total de actividades programadas, se efectuó en en octubre de 2019 tema: Resultados de la vigilancia y control fiscal junio de 2019</t>
    </r>
    <r>
      <rPr>
        <sz val="10"/>
        <color theme="1"/>
        <rFont val="Arial"/>
        <family val="2"/>
      </rPr>
      <t>. 
La Publicación del segundo conjunto de datos abiertos , actividad que corresponde al restante 10% del total de actividades programadas se efectuó en Diciembre de 2019.
El resultado del indicador para esta actividad es del 100%</t>
    </r>
  </si>
  <si>
    <r>
      <t xml:space="preserve">
</t>
    </r>
    <r>
      <rPr>
        <b/>
        <sz val="10"/>
        <rFont val="Arial"/>
        <family val="2"/>
      </rPr>
      <t xml:space="preserve">Verificación diciembre 2019: 
</t>
    </r>
    <r>
      <rPr>
        <sz val="10"/>
        <rFont val="Arial"/>
        <family val="2"/>
      </rPr>
      <t xml:space="preserve">Se evidenció que durante el cuatrimestre octubre a diciembre de 2019, no se recibieron por parte de la Contraloría de Bogotá D.C. nuevas solicitudes de cooperación efectuadas por las Contralorías Territoriales en cumplimiento de los convenios interistitucionales suscritos con dichas entidades.
En consecuencia, de acuerdo con lo anterior, el cumplimiento de la actividad tuvo lugar con la verificación que fue realizada por la Oficina de Control Interno al PAAC 2019, en el informe producido con corte al 31/08/2019 correspondiente al segundo cuatrimestre de la vigencia 2019. 
</t>
    </r>
    <r>
      <rPr>
        <b/>
        <sz val="10"/>
        <rFont val="Arial"/>
        <family val="2"/>
      </rPr>
      <t xml:space="preserve">
</t>
    </r>
  </si>
  <si>
    <r>
      <t xml:space="preserve">
</t>
    </r>
    <r>
      <rPr>
        <b/>
        <sz val="10"/>
        <rFont val="Arial"/>
        <family val="2"/>
      </rPr>
      <t xml:space="preserve">Verificación diciembre 2019: 
</t>
    </r>
    <r>
      <rPr>
        <sz val="10"/>
        <rFont val="Arial"/>
        <family val="2"/>
      </rPr>
      <t xml:space="preserve">En lo que respecta a la realización de nuevas capacitaciones para los funcionarios en aspectos que contribuyan a la Prevención de la Corrupción, fueron evidenciadas capacitaciones así: 
- Capacitación en servicio al usuario como un principio de complemento al código de integridad: De acuerdo a los registros de asistencia a esta capacitación que fueron evidenciados, la actividad se realizó el 29/11/2019 con una participación de 54 servidores públicos.
</t>
    </r>
    <r>
      <rPr>
        <b/>
        <sz val="10"/>
        <rFont val="Arial"/>
        <family val="2"/>
      </rPr>
      <t xml:space="preserve">
</t>
    </r>
    <r>
      <rPr>
        <sz val="10"/>
        <rFont val="Arial"/>
        <family val="2"/>
      </rPr>
      <t xml:space="preserve">- Responsabilidad fiscal con énfasis en oralidad referente a los aspectos que contribuyan a la prevención de corrupción: Tal como se observó en los registros de asistencia a esta capacitación, la actividad tuvo lugar el 19/03/2019, contando con una participación de 41 servidores públicos; el 10/04/2019, con una participación de 53 servidores públicos; el 21/05/2019, contando con una participación de 40 servidores públicos; el 18/06/2019 contando con una participación de 36 servidores públicos; el 24/07/2019, contando con una participación de 38 servidores públicos; el 14/08/2019, contado con una participación de 25 servidores públicos; el 20/08/2019, contado con una participación de 27 servidores públicos; el 28/08/2019, contado con una participación de 40 servidores públicos; el 17/09/2019, contado con una participación de 39 servidores públicos; el 21/10/2019, contado con una participación de 25 servidores públicos; el 28/10/2019, contado con una participación de 25 servidores públicos;  el 13/11/2019, contado con una participación de 23 servidores públicos;  y el 20/11/2019, contado con una participación de 24 servidores públicos.   </t>
    </r>
    <r>
      <rPr>
        <b/>
        <sz val="10"/>
        <rFont val="Arial"/>
        <family val="2"/>
      </rPr>
      <t xml:space="preserve">
</t>
    </r>
    <r>
      <rPr>
        <sz val="10"/>
        <rFont val="Arial"/>
        <family val="2"/>
      </rPr>
      <t>- Estratégia para la Transparencia y la Buena Gestión Directiva: Según los registros de asistencia a esta capacitación que se observaron, la actividad se llevó a cabo el 10/12/2019, contando con una participación de 12 servidores públicos.</t>
    </r>
  </si>
  <si>
    <r>
      <rPr>
        <b/>
        <sz val="10"/>
        <color theme="1"/>
        <rFont val="Arial"/>
        <family val="2"/>
      </rPr>
      <t xml:space="preserve">Verificación diciembre 2019: </t>
    </r>
    <r>
      <rPr>
        <sz val="10"/>
        <color theme="1"/>
        <rFont val="Arial"/>
        <family val="2"/>
      </rPr>
      <t xml:space="preserve">
Se evidenció que se adelantaron en la Contraloría de Bogotá D.C., las demás acciones incluidas en el "Cronograma de Actividades del Proceso de Adhesión Pacto Global", para realizar el Diagnóstico e Informe de sostenibilidad de la Entidad en cumplimiento del compromiso de involucramiento a la iniciativa de Pacto Global, siendo observados registros así: 
</t>
    </r>
    <r>
      <rPr>
        <b/>
        <sz val="10"/>
        <color theme="1"/>
        <rFont val="Arial"/>
        <family val="2"/>
      </rPr>
      <t>5.2 Consolidación Diagnóstico Preliminar - Despacho Contralor Auxiliar:</t>
    </r>
    <r>
      <rPr>
        <sz val="10"/>
        <color theme="1"/>
        <rFont val="Arial"/>
        <family val="2"/>
      </rPr>
      <t xml:space="preserve"> Mediante correo electrónico del 06/12/2019, el Equipo de Pacto Global del Despacho del Contralor Auxiliar, remitió a los responsables de proceso y los funcionarios designados por estos para la elaborar el Informe de Sostenibilidad de la Entidad, el Informe Final de Sostenibilidad y el Informe de Verificación de la Oficina de Control Interno compartido en Carpeta Drive, para que se realice el análisis de las recomendaciones realizadadas por la Oficina de Control Interno y se efectúe la revisión y corrección del documento en atención al Memorando Radicado No. 3-2019-36930 del 06/12/2019 expedido por el Contralor Auxiliar, cuyo asunto correspondió a "Remisión Informe Preliminar Informe Sostenibilidad Contraloría de Bogotá D.C., vigencia 2018". Así mismo, mediante correo electrónico del 13/12/2019 enviado por la Contralora Auxiliar a los procesos que aportaron informacion para la elaboración del Informe de Sosteniblidad de la Institución, se dió un alcance al Memorando Radicado No. 3-2019-36930, dando plazo hasta el 18/12/2019 para que se presenten observaciones, ajustes y aclaraciones al Informe Final de Sostenibilidad, solicitando además certificar la revisión realizada y proporcionar documento con los principales cambio efectuados para tener la trazabilidad de la labor realizada.
</t>
    </r>
    <r>
      <rPr>
        <b/>
        <sz val="10"/>
        <color theme="1"/>
        <rFont val="Arial"/>
        <family val="2"/>
      </rPr>
      <t>5.3 Consolidación Actividades - Plan de Trabajo Pacto Global a partir de acciones de mejora:</t>
    </r>
    <r>
      <rPr>
        <sz val="10"/>
        <color theme="1"/>
        <rFont val="Arial"/>
        <family val="2"/>
      </rPr>
      <t xml:space="preserve"> Fue observado Documento Acciones de Mejora que contiene las acciones plateadas por los Procesos de Talento Humano y Gestión Jurídica para establecer mejores practicas en materia de sostenibilidad en dichos procesos, tema que se reafirmo con los lineamientos de la Alta Dirección - vigencia 2020 (Circular No. 018 de 07/11/2019 expedida por el Contralor de Bogota D.C), donde quedó consignado que "...la Entidad durante la vigencia 2020...con base en el Diagnóstico de Sostenibilidad adelantado en la vigencia 2019, se hace necesario la incorporación en los diferentes planes de la Entidad, de las acciones de mejora que se considere del caso; con el fin de promover buenas prácticas y dar cumplimiento a los objetivos de desarrollo...".   
</t>
    </r>
    <r>
      <rPr>
        <b/>
        <sz val="10"/>
        <color theme="1"/>
        <rFont val="Arial"/>
        <family val="2"/>
      </rPr>
      <t>6. Fase de Autocontrol - Aseguramiento de la calidad  de la información:</t>
    </r>
    <r>
      <rPr>
        <sz val="10"/>
        <color theme="1"/>
        <rFont val="Arial"/>
        <family val="2"/>
      </rPr>
      <t xml:space="preserve"> Mediante Memorando Radicado No. 3-2019-31006 del 17/10/2019, el Jefe de Control Interno comunicó a la Contralora Auxiliar, la verificación  de la Información suministrada por los Procesos de Apoyo para el informe de Diagnóstico Pacto Global de la Entidad; atendiendo a la solicitud realizada por el Contralora Auxiliar a través de Memorando Radicado No. 3-2019-28019 del 20/09/2019.  
</t>
    </r>
    <r>
      <rPr>
        <b/>
        <sz val="10"/>
        <color theme="1"/>
        <rFont val="Arial"/>
        <family val="2"/>
      </rPr>
      <t>6.2 Presentación Informe de Diagnostico Despacho Contralora Auxiliar en mesa de trabajo:</t>
    </r>
    <r>
      <rPr>
        <sz val="10"/>
        <color theme="1"/>
        <rFont val="Arial"/>
        <family val="2"/>
      </rPr>
      <t xml:space="preserve"> Se constató Acta No. 30 del 18/11/2019 cuyo objetivo correspondió a "Reunión de Presentación Informe de Diagnóstico al Despacho de la Contralora Auxiliar en Mesa de Trabajo en el Marco del Proceso de Adhesión a la Iniciativa de Pacto Global para aprobación".  
</t>
    </r>
    <r>
      <rPr>
        <b/>
        <sz val="10"/>
        <color theme="1"/>
        <rFont val="Arial"/>
        <family val="2"/>
      </rPr>
      <t>6.3 Fase de Autocontrol - Responsables de Proceso:</t>
    </r>
    <r>
      <rPr>
        <sz val="10"/>
        <color theme="1"/>
        <rFont val="Arial"/>
        <family val="2"/>
      </rPr>
      <t xml:space="preserve"> De la revisión realizada al Informe Final de Sostenibilidad, se recibió información de su retralimentación al Equipo de Pacto Global del Despacho del Contralora Auxiliar mediante correo electrónico del 16/12/2019 por parte del Proceso de Evaluación y Mejora, del 17/12/2019 del Proceso Gestión Jurídica y del Proceso de Direccionamiento Estratégico, del 19/12/2019 del Pro</t>
    </r>
    <r>
      <rPr>
        <sz val="10"/>
        <rFont val="Arial"/>
        <family val="2"/>
      </rPr>
      <t xml:space="preserve">ceso de Gestión de Talento Humano y del Gestión de Tecnologías de la Información; por su parte, de los Procesos de Gestón Administrativa y Financiera y Participación Ciudadana y Comunicación con Partes Interesadas, no se recibió comunicación de la revisión efectua a dicho informe.      </t>
    </r>
    <r>
      <rPr>
        <sz val="10"/>
        <color rgb="FFFF0000"/>
        <rFont val="Arial"/>
        <family val="2"/>
      </rPr>
      <t xml:space="preserve">
</t>
    </r>
    <r>
      <rPr>
        <b/>
        <sz val="10"/>
        <rFont val="Arial"/>
        <family val="2"/>
      </rPr>
      <t>7. Revisión Técnica DTP:</t>
    </r>
    <r>
      <rPr>
        <sz val="10"/>
        <rFont val="Arial"/>
        <family val="2"/>
      </rPr>
      <t xml:space="preserve"> La revisión Técnica al "Informe de Sostenibilidad de la Contraloría de Bogotá D.C., vigencia 2018", se realiza a partir del  documento consolidado y compartido en Carpeta Drive, el cual contiene los ajustes y observaciones llevados a cabo por los procesos de apoyo de la Entidad que intervinierón en su elaboración, actividad que fue requerida a través de Memorando Radicado No. 3-2019-36930 del 06/12/2019  y correo electrónico  del 13/12/2019 anteriormente aludidos. Para el caso se constató correo electrónico del 23/12/2019 mediante el cual el Despacho de la Contralora Auxiliar remite dicha carpete y se solicita el apoyo para la revisión de éste documento a la Dirección Técnica de Planeación, evidenciándose igualmente correo electrónico del 02/01/2020 de este mismo despacho indicando que se dió acceso a otro usuario diferente al Jefe de la Oficina de Planeación para asegurar la posibilidad de su revisión, novedad que fue comunicada mediante correo electrónico de la 26/12/2019 por dicha Oficina de Planeación, anotándose en el correo electrónico del 02/01/2020 que es necesaria la revisión técnica de todo el documento para poderlo publicar en la página de las Naciones Unidas, teniendo la Entidad hasta el mes de marzo. </t>
    </r>
    <r>
      <rPr>
        <sz val="10"/>
        <color rgb="FFFF0000"/>
        <rFont val="Arial"/>
        <family val="2"/>
      </rPr>
      <t xml:space="preserve">     
</t>
    </r>
    <r>
      <rPr>
        <b/>
        <sz val="10"/>
        <rFont val="Arial"/>
        <family val="2"/>
      </rPr>
      <t>8.Socialización de resultados, sensibilización del Nivel Directivo y funcionarios:</t>
    </r>
    <r>
      <rPr>
        <sz val="10"/>
        <rFont val="Arial"/>
        <family val="2"/>
      </rPr>
      <t xml:space="preserve"> Mediante correo electrónico del 16/12/2019, el Equipo de Pacto Global del Despacho de la Contralora Auxiliar, solicitó a la Dirección de TIC la publicación del Informe de Sostenibilidad de la Contraloria de Bogota D.C; siendo evidenciada dicha publicación en la Página Web de la Entidad en el Link ODS, Carpeta Pacto Global: http://www.contraloriabogota.gov.co/pacto-global. Asi mismo, fue constatado Ecard No. 4454 del 16/12/2019, a través del cual se invita a las partes interesadas, funcionarios de toda la Entidad, a participar de la revisión y formulación del documento Informe de Sostenibilidad de la Contraloria de Bogota D.C que fue consolidado en versión Preliminar, indicándose la ruta de su publicación en la Pagina Web para su consulta; requemiento ésteque fue tramitado ante la Oficina de Comunicaciones por medio de correo electrónico del 16/12/2019.  
</t>
    </r>
    <r>
      <rPr>
        <b/>
        <sz val="10"/>
        <rFont val="Arial"/>
        <family val="2"/>
      </rPr>
      <t>9. Formulación de Lineamientos en materia de Pacto Global para la vigencia 2020:</t>
    </r>
    <r>
      <rPr>
        <sz val="10"/>
        <rFont val="Arial"/>
        <family val="2"/>
      </rPr>
      <t xml:space="preserve"> En la Circular No. 018 de 07/11/2019, cuyo asunto corresponde a "Lineamiento de la Alta Dirección - Vigencia 2020", expedida por el Contralor de Bogotá D.C, se incluyeron directrices para la Entidad durante la vigencia 2020,  relacionadas con que en dicha vigencia se debe realizar el Informe de Sostenibilidad con base en la Metodologia Estándares GRI-vigencia 2019 involucrando a todos los procesos del SIG y adaptando la Metodología a los procesos misionales. Adicionalmente se observó que en el Componente Iniciativas Adicionales del PAAC que se propone desarrollar la Institución para la vigencia 2020, se incluyó una actividad referentes al Informe de Sostenibilidad 2019 y otra con respecto a la Metodología Estadares GRI para los Procesos Misionales.
</t>
    </r>
    <r>
      <rPr>
        <b/>
        <sz val="10"/>
        <rFont val="Arial"/>
        <family val="2"/>
      </rPr>
      <t>10. Permanente campaña de difusión en Noticontrol / Ecard:</t>
    </r>
    <r>
      <rPr>
        <sz val="10"/>
        <rFont val="Arial"/>
        <family val="2"/>
      </rPr>
      <t xml:space="preserve">  En lo concerniente a este particular se observó Ecard No. 4454 del 16/12/2019, por medio del cual se invita a las partes interesadas, funcionarios de toda la entidad  a participar de la revisión y formulación del documento Informe de Sostenibilidad de la Contraloria de Bogota D.C que se publicó en versión Preliminar en la Pagina Web, indicando  la ruta su consulta, además de otras publicaciones con información referente a la Iniciativa de Pacto Global, que fueron evidenciadas en las verificaciones realizadas por al Oficina de Control Interno al PAAC 2019 en los informesproducidos con corte al 30/04/2019 y 31/08/2019. 
</t>
    </r>
    <r>
      <rPr>
        <sz val="10"/>
        <color rgb="FFFF0000"/>
        <rFont val="Arial"/>
        <family val="2"/>
      </rPr>
      <t xml:space="preserve">
</t>
    </r>
    <r>
      <rPr>
        <sz val="10"/>
        <color theme="1"/>
        <rFont val="Arial"/>
        <family val="2"/>
      </rPr>
      <t xml:space="preserve">
</t>
    </r>
  </si>
  <si>
    <t xml:space="preserve">Realizar capacitaciones para los funcionarios en aspectos que contribuyan a la prevención de la Corrupción </t>
  </si>
  <si>
    <t>Estrategia de rendición de cuentas implementada.
SI = 100%
NO= 0%</t>
  </si>
  <si>
    <t xml:space="preserve">Controles Existentes
Anexo Tabla No. 8 </t>
  </si>
  <si>
    <t>ANALISIS Y EVALUACIÓN DEL DISEÑO DEL CONTROL
Anexo Tabla No 10</t>
  </si>
  <si>
    <t>CALIFICACIÓN DE LA SOLIDEZ DE CADA CONTROL
(Resultado de la calificación del diseño + Resultado de la calificación de la ejecución + solidez individual de cada control)
Anexo Tabla No 13</t>
  </si>
  <si>
    <t>RESULTADOS DE LOS DESPLAZAMIENTOS DE LA PROBABILIDAD Y DEL IMPACTO DE LOS RIESGOS 
Anexo Tabla No 15</t>
  </si>
  <si>
    <t>Resultados del diseño del control
Anexo Tabla No 11</t>
  </si>
  <si>
    <r>
      <rPr>
        <b/>
        <sz val="10"/>
        <rFont val="Arial"/>
        <family val="2"/>
      </rPr>
      <t>Verificación diciembre 2019: 
L</t>
    </r>
    <r>
      <rPr>
        <sz val="10"/>
        <rFont val="Arial"/>
        <family val="2"/>
      </rPr>
      <t xml:space="preserve">a actividad de capacitación sobre "El cuidado de lo público y las consecuencias que trae el no cumplimiento de los deberes como servidor público” fue realizada el 30/05/2019, en la escuela de Capacitación de la Contraloría
Respecto a la actividad de Revisión periódica de la seguridad lógica de acceso a los sistemas SIVICOF, SIGESPRO y PREFIS., Se constataron los informes sobre la seguridad lógica de los sistemas de información SIGESPRO. SIVICOF y PREFIS, de los meses de octubre a diciembre en ninguno de ellos se presentaron incidencias. Estos informes fueron presentados en diciembre mediante correo institucional al Subdirector de Gestión de Información y reposan en la carpeta compartida de la Dirección de TIC.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</si>
</sst>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1"/>
      <color theme="1"/>
      <name val="Calibri"/>
      <family val="2"/>
      <scheme val="minor"/>
    </font>
    <font>
      <sz val="10"/>
      <name val="Arial"/>
      <family val="2"/>
    </font>
    <font>
      <sz val="10"/>
      <color theme="1"/>
      <name val="Arial"/>
      <family val="2"/>
    </font>
    <font>
      <b/>
      <sz val="10"/>
      <color theme="1"/>
      <name val="Arial"/>
      <family val="2"/>
    </font>
    <font>
      <sz val="10"/>
      <color rgb="FFFF0000"/>
      <name val="Arial"/>
      <family val="2"/>
    </font>
    <font>
      <b/>
      <sz val="10"/>
      <name val="Arial"/>
      <family val="2"/>
    </font>
    <font>
      <b/>
      <sz val="10"/>
      <color indexed="8"/>
      <name val="Arial"/>
      <family val="2"/>
    </font>
    <font>
      <sz val="10"/>
      <color indexed="8"/>
      <name val="Arial"/>
      <family val="2"/>
    </font>
    <font>
      <sz val="10"/>
      <color rgb="FF000000"/>
      <name val="Arial"/>
      <family val="2"/>
    </font>
    <font>
      <b/>
      <sz val="10"/>
      <color rgb="FF000000"/>
      <name val="Arial"/>
      <family val="2"/>
    </font>
    <font>
      <b/>
      <sz val="10"/>
      <color rgb="FFFF0000"/>
      <name val="Arial"/>
      <family val="2"/>
    </font>
    <font>
      <sz val="11"/>
      <color theme="1"/>
      <name val="Calibri"/>
      <family val="2"/>
      <scheme val="minor"/>
    </font>
    <font>
      <b/>
      <u/>
      <sz val="10"/>
      <name val="Arial"/>
      <family val="2"/>
    </font>
    <font>
      <sz val="9"/>
      <color indexed="81"/>
      <name val="Tahoma"/>
      <family val="2"/>
    </font>
    <font>
      <b/>
      <sz val="9"/>
      <color indexed="81"/>
      <name val="Tahoma"/>
      <family val="2"/>
    </font>
    <font>
      <sz val="11"/>
      <color rgb="FF000000"/>
      <name val="Calibri"/>
      <family val="2"/>
    </font>
    <font>
      <b/>
      <u/>
      <sz val="14"/>
      <color theme="5"/>
      <name val="Arial"/>
      <family val="2"/>
    </font>
    <font>
      <b/>
      <u/>
      <sz val="10"/>
      <color theme="1"/>
      <name val="Arial"/>
      <family val="2"/>
    </font>
    <font>
      <sz val="10"/>
      <color rgb="FF2E74B5"/>
      <name val="Arial"/>
      <family val="2"/>
    </font>
  </fonts>
  <fills count="14">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FF"/>
        <bgColor indexed="64"/>
      </patternFill>
    </fill>
    <fill>
      <patternFill patternType="solid">
        <fgColor theme="2"/>
        <bgColor indexed="64"/>
      </patternFill>
    </fill>
    <fill>
      <patternFill patternType="solid">
        <fgColor theme="4" tint="0.79998168889431442"/>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indexed="50"/>
        <bgColor indexed="64"/>
      </patternFill>
    </fill>
  </fills>
  <borders count="7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diagonal/>
    </border>
    <border>
      <left style="thin">
        <color indexed="64"/>
      </left>
      <right style="medium">
        <color indexed="64"/>
      </right>
      <top/>
      <bottom style="medium">
        <color auto="1"/>
      </bottom>
      <diagonal/>
    </border>
    <border>
      <left style="thin">
        <color indexed="64"/>
      </left>
      <right style="thin">
        <color auto="1"/>
      </right>
      <top/>
      <bottom style="medium">
        <color auto="1"/>
      </bottom>
      <diagonal/>
    </border>
    <border>
      <left style="medium">
        <color auto="1"/>
      </left>
      <right style="thin">
        <color auto="1"/>
      </right>
      <top/>
      <bottom style="medium">
        <color auto="1"/>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thin">
        <color auto="1"/>
      </right>
      <top style="thin">
        <color auto="1"/>
      </top>
      <bottom style="medium">
        <color auto="1"/>
      </bottom>
      <diagonal/>
    </border>
    <border>
      <left style="thin">
        <color indexed="64"/>
      </left>
      <right style="medium">
        <color indexed="64"/>
      </right>
      <top/>
      <bottom/>
      <diagonal/>
    </border>
    <border>
      <left style="medium">
        <color auto="1"/>
      </left>
      <right style="thin">
        <color auto="1"/>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auto="1"/>
      </left>
      <right style="thin">
        <color auto="1"/>
      </right>
      <top style="medium">
        <color auto="1"/>
      </top>
      <bottom/>
      <diagonal/>
    </border>
    <border>
      <left style="medium">
        <color indexed="64"/>
      </left>
      <right style="medium">
        <color indexed="64"/>
      </right>
      <top style="medium">
        <color indexed="64"/>
      </top>
      <bottom style="thin">
        <color indexed="64"/>
      </bottom>
      <diagonal/>
    </border>
    <border>
      <left style="thin">
        <color indexed="64"/>
      </left>
      <right/>
      <top style="medium">
        <color auto="1"/>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
      <left style="medium">
        <color auto="1"/>
      </left>
      <right/>
      <top/>
      <bottom style="medium">
        <color auto="1"/>
      </bottom>
      <diagonal/>
    </border>
    <border>
      <left/>
      <right style="thin">
        <color indexed="64"/>
      </right>
      <top/>
      <bottom style="medium">
        <color indexed="64"/>
      </bottom>
      <diagonal/>
    </border>
    <border>
      <left style="thin">
        <color indexed="64"/>
      </left>
      <right/>
      <top/>
      <bottom style="medium">
        <color auto="1"/>
      </bottom>
      <diagonal/>
    </border>
    <border>
      <left style="medium">
        <color indexed="64"/>
      </left>
      <right style="medium">
        <color indexed="64"/>
      </right>
      <top/>
      <bottom style="medium">
        <color indexed="64"/>
      </bottom>
      <diagonal/>
    </border>
    <border>
      <left style="medium">
        <color auto="1"/>
      </left>
      <right/>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auto="1"/>
      </right>
      <top/>
      <bottom/>
      <diagonal/>
    </border>
    <border>
      <left/>
      <right/>
      <top style="medium">
        <color auto="1"/>
      </top>
      <bottom style="thin">
        <color indexed="64"/>
      </bottom>
      <diagonal/>
    </border>
    <border>
      <left style="medium">
        <color indexed="64"/>
      </left>
      <right style="medium">
        <color indexed="64"/>
      </right>
      <top style="medium">
        <color indexed="64"/>
      </top>
      <bottom/>
      <diagonal/>
    </border>
    <border>
      <left/>
      <right/>
      <top/>
      <bottom style="medium">
        <color auto="1"/>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43" fontId="11" fillId="0" borderId="0" applyFont="0" applyFill="0" applyBorder="0" applyAlignment="0" applyProtection="0"/>
    <xf numFmtId="9" fontId="11" fillId="0" borderId="0" applyFont="0" applyFill="0" applyBorder="0" applyAlignment="0" applyProtection="0"/>
  </cellStyleXfs>
  <cellXfs count="463">
    <xf numFmtId="0" fontId="0" fillId="0" borderId="0" xfId="0"/>
    <xf numFmtId="0" fontId="3" fillId="7" borderId="5" xfId="0"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0" fontId="1" fillId="0" borderId="0" xfId="0" applyFont="1" applyFill="1" applyBorder="1" applyAlignment="1">
      <alignment horizontal="justify" vertical="center" wrapText="1"/>
    </xf>
    <xf numFmtId="0" fontId="2" fillId="0" borderId="5" xfId="0" applyFont="1" applyFill="1" applyBorder="1" applyAlignment="1">
      <alignment horizontal="justify" vertical="center" wrapText="1"/>
    </xf>
    <xf numFmtId="0" fontId="2" fillId="7" borderId="5" xfId="0" applyFont="1" applyFill="1" applyBorder="1" applyAlignment="1">
      <alignment horizontal="justify" vertical="center" wrapText="1"/>
    </xf>
    <xf numFmtId="0" fontId="2" fillId="0" borderId="5" xfId="0" applyFont="1" applyBorder="1" applyAlignment="1">
      <alignment horizontal="justify" vertical="center" wrapText="1"/>
    </xf>
    <xf numFmtId="0" fontId="8" fillId="7" borderId="5" xfId="0" applyFont="1" applyFill="1" applyBorder="1" applyAlignment="1">
      <alignment horizontal="justify" vertical="center" wrapText="1"/>
    </xf>
    <xf numFmtId="9" fontId="8" fillId="0" borderId="5" xfId="0" applyNumberFormat="1" applyFont="1" applyBorder="1" applyAlignment="1">
      <alignment horizontal="center" vertical="center" wrapText="1"/>
    </xf>
    <xf numFmtId="0" fontId="1" fillId="7" borderId="5" xfId="0" applyFont="1" applyFill="1" applyBorder="1" applyAlignment="1">
      <alignment horizontal="justify" vertical="center" wrapText="1"/>
    </xf>
    <xf numFmtId="0" fontId="1" fillId="7" borderId="5" xfId="0" applyFont="1" applyFill="1" applyBorder="1" applyAlignment="1">
      <alignment horizontal="left" vertical="center" wrapText="1"/>
    </xf>
    <xf numFmtId="0" fontId="1" fillId="0" borderId="5" xfId="0" applyFont="1" applyBorder="1" applyAlignment="1">
      <alignment horizontal="justify" vertical="center" wrapText="1"/>
    </xf>
    <xf numFmtId="0" fontId="1" fillId="0" borderId="5" xfId="0" applyFont="1" applyFill="1" applyBorder="1" applyAlignment="1">
      <alignment horizontal="justify" vertical="center" wrapText="1"/>
    </xf>
    <xf numFmtId="14" fontId="2" fillId="2" borderId="5" xfId="0" applyNumberFormat="1" applyFont="1" applyFill="1" applyBorder="1" applyAlignment="1">
      <alignment horizontal="center" vertical="center"/>
    </xf>
    <xf numFmtId="0" fontId="2" fillId="2" borderId="5" xfId="0" applyFont="1" applyFill="1" applyBorder="1" applyAlignment="1">
      <alignment horizontal="justify" vertical="center" wrapText="1"/>
    </xf>
    <xf numFmtId="0" fontId="8" fillId="0"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7" borderId="5" xfId="0" applyFont="1" applyFill="1" applyBorder="1" applyAlignment="1">
      <alignment horizontal="center" vertical="center" wrapText="1"/>
    </xf>
    <xf numFmtId="0" fontId="1" fillId="0" borderId="5" xfId="0" applyFont="1" applyBorder="1" applyAlignment="1">
      <alignment horizontal="center" vertical="center" wrapText="1"/>
    </xf>
    <xf numFmtId="14" fontId="1" fillId="0" borderId="5" xfId="0" applyNumberFormat="1" applyFont="1" applyBorder="1" applyAlignment="1">
      <alignment horizontal="center" vertical="center" wrapText="1"/>
    </xf>
    <xf numFmtId="0" fontId="1" fillId="0" borderId="5" xfId="0" applyFont="1" applyFill="1" applyBorder="1" applyAlignment="1">
      <alignment horizontal="center" vertical="center" wrapText="1"/>
    </xf>
    <xf numFmtId="1" fontId="1" fillId="0" borderId="5" xfId="0" applyNumberFormat="1" applyFont="1" applyFill="1" applyBorder="1" applyAlignment="1" applyProtection="1">
      <alignment horizontal="center" vertical="center" wrapText="1"/>
      <protection locked="0"/>
    </xf>
    <xf numFmtId="14" fontId="1" fillId="0" borderId="5" xfId="0"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5" fillId="0" borderId="5" xfId="0" applyFont="1" applyFill="1" applyBorder="1" applyAlignment="1">
      <alignment horizontal="justify" vertical="top" wrapText="1"/>
    </xf>
    <xf numFmtId="14" fontId="2" fillId="2" borderId="5" xfId="0" applyNumberFormat="1" applyFont="1" applyFill="1" applyBorder="1" applyAlignment="1">
      <alignment horizontal="center" vertical="center" wrapText="1"/>
    </xf>
    <xf numFmtId="14" fontId="7" fillId="0" borderId="10" xfId="0" applyNumberFormat="1" applyFont="1" applyFill="1" applyBorder="1" applyAlignment="1">
      <alignment horizontal="center" vertical="center" wrapText="1"/>
    </xf>
    <xf numFmtId="0" fontId="9" fillId="7" borderId="5" xfId="0" applyFont="1" applyFill="1" applyBorder="1" applyAlignment="1">
      <alignment horizontal="center" vertical="center" wrapText="1"/>
    </xf>
    <xf numFmtId="0" fontId="1" fillId="2" borderId="5" xfId="0" applyFont="1" applyFill="1" applyBorder="1" applyAlignment="1">
      <alignment horizontal="justify" vertical="center" wrapText="1"/>
    </xf>
    <xf numFmtId="0" fontId="1" fillId="2" borderId="5" xfId="0" applyNumberFormat="1" applyFont="1" applyFill="1" applyBorder="1" applyAlignment="1" applyProtection="1">
      <alignment horizontal="justify" vertical="center" wrapText="1"/>
    </xf>
    <xf numFmtId="9" fontId="1" fillId="2" borderId="5" xfId="0" applyNumberFormat="1" applyFont="1" applyFill="1" applyBorder="1" applyAlignment="1">
      <alignment horizontal="center" vertical="center" wrapText="1"/>
    </xf>
    <xf numFmtId="0" fontId="1" fillId="7" borderId="5" xfId="0" applyFont="1" applyFill="1" applyBorder="1" applyAlignment="1">
      <alignment vertical="center" wrapText="1"/>
    </xf>
    <xf numFmtId="0" fontId="1" fillId="0" borderId="5" xfId="0" applyFont="1" applyBorder="1" applyAlignment="1">
      <alignment horizontal="center" vertical="center"/>
    </xf>
    <xf numFmtId="0" fontId="2" fillId="7" borderId="5" xfId="0" applyFont="1" applyFill="1" applyBorder="1" applyAlignment="1">
      <alignment horizontal="center" vertical="center" wrapText="1"/>
    </xf>
    <xf numFmtId="0" fontId="1" fillId="2" borderId="5" xfId="0" applyFont="1" applyFill="1" applyBorder="1" applyAlignment="1">
      <alignment horizontal="center" vertical="center"/>
    </xf>
    <xf numFmtId="0" fontId="2" fillId="0" borderId="5" xfId="0" applyFont="1" applyFill="1" applyBorder="1" applyAlignment="1">
      <alignment vertical="center" wrapText="1"/>
    </xf>
    <xf numFmtId="0" fontId="1" fillId="0" borderId="0" xfId="1" applyFont="1" applyFill="1" applyBorder="1" applyAlignment="1" applyProtection="1">
      <alignment horizontal="center" vertical="center" wrapText="1"/>
      <protection locked="0"/>
    </xf>
    <xf numFmtId="0" fontId="1" fillId="0" borderId="0" xfId="1" applyFont="1" applyFill="1" applyBorder="1" applyAlignment="1">
      <alignment horizontal="center" vertical="center" wrapText="1"/>
    </xf>
    <xf numFmtId="0" fontId="1" fillId="0" borderId="0" xfId="1" applyFont="1" applyFill="1" applyBorder="1" applyAlignment="1" applyProtection="1">
      <alignment vertical="center" wrapText="1"/>
      <protection locked="0"/>
    </xf>
    <xf numFmtId="0" fontId="1" fillId="0" borderId="0" xfId="1" applyFont="1" applyFill="1" applyBorder="1" applyAlignment="1" applyProtection="1">
      <alignment horizontal="center" vertical="center"/>
      <protection locked="0"/>
    </xf>
    <xf numFmtId="0" fontId="1" fillId="0" borderId="8" xfId="1" applyFont="1" applyBorder="1" applyAlignment="1" applyProtection="1">
      <alignment vertical="center" wrapText="1"/>
      <protection locked="0"/>
    </xf>
    <xf numFmtId="0" fontId="1" fillId="0" borderId="9" xfId="1" applyFont="1" applyBorder="1" applyAlignment="1" applyProtection="1">
      <alignment vertical="center" wrapText="1"/>
      <protection locked="0"/>
    </xf>
    <xf numFmtId="0" fontId="1" fillId="0" borderId="7" xfId="1" applyFont="1" applyBorder="1" applyAlignment="1" applyProtection="1">
      <alignment vertical="center" wrapText="1"/>
      <protection locked="0"/>
    </xf>
    <xf numFmtId="0" fontId="1" fillId="0" borderId="2" xfId="1" applyFont="1" applyBorder="1" applyAlignment="1" applyProtection="1">
      <alignment vertical="center" wrapText="1"/>
      <protection locked="0"/>
    </xf>
    <xf numFmtId="0" fontId="1" fillId="0" borderId="3" xfId="1" applyFont="1" applyBorder="1" applyAlignment="1" applyProtection="1">
      <alignment vertical="center" wrapText="1"/>
      <protection locked="0"/>
    </xf>
    <xf numFmtId="0" fontId="1" fillId="0" borderId="1" xfId="1" applyFont="1" applyBorder="1" applyAlignment="1" applyProtection="1">
      <alignment vertical="center" wrapText="1"/>
      <protection locked="0"/>
    </xf>
    <xf numFmtId="0" fontId="1" fillId="0" borderId="47" xfId="1" applyFont="1" applyBorder="1" applyAlignment="1" applyProtection="1">
      <alignment horizontal="center" vertical="center" wrapText="1"/>
      <protection locked="0"/>
    </xf>
    <xf numFmtId="0" fontId="1" fillId="0" borderId="48" xfId="1" applyFont="1" applyBorder="1" applyAlignment="1" applyProtection="1">
      <alignment horizontal="center" vertical="center" wrapText="1"/>
      <protection locked="0"/>
    </xf>
    <xf numFmtId="0" fontId="1" fillId="0" borderId="49" xfId="1" applyFont="1" applyBorder="1" applyAlignment="1" applyProtection="1">
      <alignment horizontal="center" vertical="center" wrapText="1"/>
      <protection locked="0"/>
    </xf>
    <xf numFmtId="14" fontId="1" fillId="0" borderId="47" xfId="1" applyNumberFormat="1" applyFont="1" applyBorder="1" applyAlignment="1" applyProtection="1">
      <alignment horizontal="center" vertical="center" wrapText="1"/>
      <protection locked="0"/>
    </xf>
    <xf numFmtId="14" fontId="1" fillId="0" borderId="48" xfId="1" applyNumberFormat="1" applyFont="1" applyBorder="1" applyAlignment="1" applyProtection="1">
      <alignment horizontal="center" vertical="center" wrapText="1"/>
      <protection locked="0"/>
    </xf>
    <xf numFmtId="0" fontId="1" fillId="0" borderId="48" xfId="1" applyFont="1" applyBorder="1" applyAlignment="1" applyProtection="1">
      <alignment horizontal="justify" vertical="center" wrapText="1"/>
      <protection locked="0"/>
    </xf>
    <xf numFmtId="0" fontId="1" fillId="0" borderId="50" xfId="1" applyFont="1" applyBorder="1" applyAlignment="1">
      <alignment horizontal="center" vertical="center" wrapText="1"/>
    </xf>
    <xf numFmtId="0" fontId="1" fillId="0" borderId="47" xfId="1" applyFont="1" applyBorder="1" applyAlignment="1" applyProtection="1">
      <alignment vertical="center" wrapText="1"/>
      <protection locked="0"/>
    </xf>
    <xf numFmtId="0" fontId="1" fillId="0" borderId="49" xfId="1" applyFont="1" applyBorder="1" applyAlignment="1" applyProtection="1">
      <alignment vertical="center" wrapText="1"/>
      <protection locked="0"/>
    </xf>
    <xf numFmtId="0" fontId="1" fillId="0" borderId="51" xfId="1" applyFont="1" applyBorder="1" applyAlignment="1">
      <alignment horizontal="center" vertical="center" wrapText="1"/>
    </xf>
    <xf numFmtId="0" fontId="1" fillId="0" borderId="52" xfId="1" applyFont="1" applyBorder="1" applyAlignment="1" applyProtection="1">
      <alignment horizontal="center" vertical="center" wrapText="1"/>
      <protection locked="0"/>
    </xf>
    <xf numFmtId="0" fontId="1" fillId="0" borderId="48" xfId="1" applyFont="1" applyBorder="1" applyAlignment="1" applyProtection="1">
      <alignment vertical="center" wrapText="1"/>
      <protection locked="0"/>
    </xf>
    <xf numFmtId="0" fontId="1" fillId="0" borderId="42" xfId="1" applyFont="1" applyFill="1" applyBorder="1" applyAlignment="1" applyProtection="1">
      <alignment horizontal="center" vertical="center" wrapText="1"/>
      <protection locked="0"/>
    </xf>
    <xf numFmtId="0" fontId="5" fillId="10" borderId="30" xfId="0" applyFont="1" applyFill="1" applyBorder="1" applyAlignment="1" applyProtection="1">
      <alignment horizontal="center" vertical="center" wrapText="1"/>
    </xf>
    <xf numFmtId="0" fontId="5" fillId="9" borderId="9" xfId="1" applyFont="1" applyFill="1" applyBorder="1" applyAlignment="1" applyProtection="1">
      <alignment vertical="center" wrapText="1"/>
    </xf>
    <xf numFmtId="0" fontId="5" fillId="9" borderId="7" xfId="1" applyFont="1" applyFill="1" applyBorder="1" applyAlignment="1" applyProtection="1">
      <alignment vertical="center" wrapText="1"/>
    </xf>
    <xf numFmtId="0" fontId="5" fillId="10" borderId="31" xfId="0" applyFont="1" applyFill="1" applyBorder="1" applyAlignment="1" applyProtection="1">
      <alignment horizontal="center" vertical="center" wrapText="1"/>
    </xf>
    <xf numFmtId="0" fontId="5" fillId="11" borderId="35" xfId="0" applyFont="1" applyFill="1" applyBorder="1" applyAlignment="1" applyProtection="1">
      <alignment horizontal="center" vertical="center" wrapText="1"/>
    </xf>
    <xf numFmtId="0" fontId="5" fillId="11" borderId="36" xfId="0" applyFont="1" applyFill="1" applyBorder="1" applyAlignment="1" applyProtection="1">
      <alignment horizontal="center" vertical="center" wrapText="1"/>
    </xf>
    <xf numFmtId="0" fontId="5" fillId="12" borderId="35" xfId="0" applyFont="1" applyFill="1" applyBorder="1" applyAlignment="1" applyProtection="1">
      <alignment horizontal="center" vertical="center" wrapText="1"/>
    </xf>
    <xf numFmtId="0" fontId="5" fillId="12" borderId="36" xfId="0" applyFont="1" applyFill="1" applyBorder="1" applyAlignment="1" applyProtection="1">
      <alignment horizontal="center" vertical="center" wrapText="1"/>
    </xf>
    <xf numFmtId="0" fontId="5" fillId="13" borderId="35" xfId="0" applyFont="1" applyFill="1" applyBorder="1" applyAlignment="1" applyProtection="1">
      <alignment horizontal="center" vertical="center" wrapText="1"/>
    </xf>
    <xf numFmtId="0" fontId="5" fillId="9" borderId="38" xfId="0" applyFont="1" applyFill="1" applyBorder="1" applyAlignment="1" applyProtection="1">
      <alignment horizontal="center" vertical="center" wrapText="1"/>
    </xf>
    <xf numFmtId="0" fontId="5" fillId="9" borderId="22" xfId="1" applyFont="1" applyFill="1" applyBorder="1" applyAlignment="1" applyProtection="1">
      <alignment horizontal="center" vertical="center" wrapText="1"/>
    </xf>
    <xf numFmtId="0" fontId="5" fillId="13" borderId="36" xfId="0" applyFont="1" applyFill="1" applyBorder="1" applyAlignment="1" applyProtection="1">
      <alignment horizontal="center" vertical="center" wrapText="1"/>
    </xf>
    <xf numFmtId="0" fontId="5" fillId="9" borderId="35" xfId="1" applyFont="1" applyFill="1" applyBorder="1" applyAlignment="1" applyProtection="1">
      <alignment horizontal="center" vertical="center" textRotation="90" wrapText="1"/>
    </xf>
    <xf numFmtId="0" fontId="5" fillId="9" borderId="5" xfId="1" applyFont="1" applyFill="1" applyBorder="1" applyAlignment="1" applyProtection="1">
      <alignment horizontal="center" vertical="center" textRotation="89" wrapText="1"/>
    </xf>
    <xf numFmtId="0" fontId="5" fillId="9" borderId="44" xfId="1" applyFont="1" applyFill="1" applyBorder="1" applyAlignment="1" applyProtection="1">
      <alignment vertical="center" wrapText="1"/>
    </xf>
    <xf numFmtId="0" fontId="5" fillId="9" borderId="44" xfId="1" applyFont="1" applyFill="1" applyBorder="1" applyAlignment="1">
      <alignment vertical="center" wrapText="1"/>
    </xf>
    <xf numFmtId="9" fontId="2" fillId="0" borderId="5" xfId="3" applyNumberFormat="1" applyFont="1" applyBorder="1" applyAlignment="1">
      <alignment horizontal="center" vertical="center"/>
    </xf>
    <xf numFmtId="0" fontId="2" fillId="0" borderId="5" xfId="0" applyFont="1" applyBorder="1" applyAlignment="1">
      <alignment horizontal="justify" vertical="top" wrapText="1"/>
    </xf>
    <xf numFmtId="9" fontId="2" fillId="0" borderId="5" xfId="0" applyNumberFormat="1" applyFont="1" applyBorder="1" applyAlignment="1">
      <alignment horizontal="center" vertical="center"/>
    </xf>
    <xf numFmtId="9" fontId="1" fillId="0" borderId="5" xfId="0" applyNumberFormat="1" applyFont="1" applyBorder="1" applyAlignment="1">
      <alignment horizontal="center" vertical="center"/>
    </xf>
    <xf numFmtId="10" fontId="1" fillId="0" borderId="5" xfId="0" applyNumberFormat="1" applyFont="1" applyBorder="1" applyAlignment="1">
      <alignment horizontal="center" vertical="center"/>
    </xf>
    <xf numFmtId="10" fontId="2" fillId="2" borderId="5" xfId="0" applyNumberFormat="1" applyFont="1" applyFill="1" applyBorder="1" applyAlignment="1">
      <alignment horizontal="center" vertical="center"/>
    </xf>
    <xf numFmtId="9" fontId="1" fillId="4" borderId="5" xfId="0" applyNumberFormat="1" applyFont="1" applyFill="1" applyBorder="1" applyAlignment="1">
      <alignment horizontal="center" vertical="center" wrapText="1"/>
    </xf>
    <xf numFmtId="0" fontId="1" fillId="0" borderId="5" xfId="0" applyFont="1" applyFill="1" applyBorder="1" applyAlignment="1">
      <alignment horizontal="justify" vertical="top" wrapText="1"/>
    </xf>
    <xf numFmtId="9" fontId="1" fillId="0" borderId="5" xfId="0" applyNumberFormat="1" applyFont="1" applyFill="1" applyBorder="1" applyAlignment="1">
      <alignment horizontal="center" vertical="center" wrapText="1"/>
    </xf>
    <xf numFmtId="9" fontId="1" fillId="0" borderId="5" xfId="3" applyFont="1" applyBorder="1" applyAlignment="1">
      <alignment horizontal="center" vertical="center" wrapText="1"/>
    </xf>
    <xf numFmtId="0" fontId="1" fillId="2" borderId="5" xfId="0" applyNumberFormat="1" applyFont="1" applyFill="1" applyBorder="1" applyAlignment="1" applyProtection="1">
      <alignment horizontal="justify" vertical="top" wrapText="1"/>
    </xf>
    <xf numFmtId="0" fontId="2" fillId="2" borderId="5" xfId="0" applyFont="1" applyFill="1" applyBorder="1" applyAlignment="1">
      <alignment vertical="center" wrapText="1"/>
    </xf>
    <xf numFmtId="14" fontId="2" fillId="0" borderId="5" xfId="0" applyNumberFormat="1" applyFont="1" applyFill="1" applyBorder="1" applyAlignment="1">
      <alignment horizontal="justify" vertical="center" wrapText="1"/>
    </xf>
    <xf numFmtId="0" fontId="2" fillId="0" borderId="5" xfId="0" applyFont="1" applyBorder="1"/>
    <xf numFmtId="14" fontId="3" fillId="0" borderId="5" xfId="0" applyNumberFormat="1" applyFont="1" applyFill="1" applyBorder="1" applyAlignment="1">
      <alignment horizontal="justify" vertical="center" wrapText="1"/>
    </xf>
    <xf numFmtId="14" fontId="3" fillId="0" borderId="5" xfId="0" applyNumberFormat="1" applyFont="1" applyFill="1" applyBorder="1" applyAlignment="1">
      <alignment horizontal="center" vertical="center" wrapText="1"/>
    </xf>
    <xf numFmtId="0" fontId="1" fillId="0" borderId="5" xfId="0" applyFont="1" applyBorder="1" applyAlignment="1">
      <alignment horizontal="justify" vertical="top" wrapText="1"/>
    </xf>
    <xf numFmtId="0" fontId="1" fillId="2" borderId="5" xfId="0" applyFont="1" applyFill="1" applyBorder="1" applyAlignment="1">
      <alignment vertical="top" wrapText="1"/>
    </xf>
    <xf numFmtId="0" fontId="1" fillId="0" borderId="5" xfId="0" applyFont="1" applyFill="1" applyBorder="1" applyAlignment="1">
      <alignment vertical="top" wrapText="1"/>
    </xf>
    <xf numFmtId="9" fontId="1" fillId="0" borderId="5" xfId="3" applyNumberFormat="1" applyFont="1" applyFill="1" applyBorder="1" applyAlignment="1">
      <alignment horizontal="center" vertical="center"/>
    </xf>
    <xf numFmtId="14" fontId="2" fillId="2" borderId="5" xfId="0" applyNumberFormat="1" applyFont="1" applyFill="1" applyBorder="1" applyAlignment="1">
      <alignment horizontal="justify" vertical="center" wrapText="1"/>
    </xf>
    <xf numFmtId="0" fontId="1" fillId="0" borderId="41" xfId="1" applyFont="1" applyBorder="1" applyAlignment="1" applyProtection="1">
      <alignment horizontal="center" vertical="center" wrapText="1"/>
      <protection locked="0"/>
    </xf>
    <xf numFmtId="0" fontId="1"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14" fontId="8" fillId="0" borderId="5" xfId="0" applyNumberFormat="1"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0" fontId="4" fillId="0" borderId="5" xfId="0" applyFont="1" applyBorder="1" applyAlignment="1">
      <alignment horizontal="justify" vertical="center" wrapText="1"/>
    </xf>
    <xf numFmtId="9" fontId="2" fillId="0" borderId="5" xfId="3" applyFont="1" applyBorder="1" applyAlignment="1">
      <alignment horizontal="center" vertical="center"/>
    </xf>
    <xf numFmtId="49" fontId="2" fillId="0" borderId="5" xfId="0" applyNumberFormat="1" applyFont="1" applyBorder="1" applyAlignment="1">
      <alignment horizontal="center" vertical="center"/>
    </xf>
    <xf numFmtId="0" fontId="4" fillId="0" borderId="5" xfId="0" applyFont="1" applyBorder="1" applyAlignment="1">
      <alignment horizontal="justify" vertical="top" wrapText="1"/>
    </xf>
    <xf numFmtId="9" fontId="2" fillId="2" borderId="5" xfId="0" applyNumberFormat="1" applyFont="1" applyFill="1" applyBorder="1" applyAlignment="1">
      <alignment horizontal="center" vertical="center" wrapText="1"/>
    </xf>
    <xf numFmtId="0" fontId="2" fillId="0" borderId="5" xfId="0" applyFont="1" applyBorder="1" applyAlignment="1">
      <alignment horizontal="center" vertical="center"/>
    </xf>
    <xf numFmtId="0" fontId="1" fillId="0" borderId="0" xfId="1" applyFont="1" applyBorder="1" applyAlignment="1" applyProtection="1">
      <alignment vertical="center" wrapText="1"/>
      <protection locked="0"/>
    </xf>
    <xf numFmtId="0" fontId="1" fillId="0" borderId="22" xfId="1" applyFont="1" applyBorder="1" applyAlignment="1" applyProtection="1">
      <alignment vertical="center" wrapText="1"/>
      <protection locked="0"/>
    </xf>
    <xf numFmtId="0" fontId="1" fillId="0" borderId="16" xfId="1" applyFont="1" applyBorder="1" applyAlignment="1" applyProtection="1">
      <alignment vertical="center" wrapText="1"/>
      <protection locked="0"/>
    </xf>
    <xf numFmtId="0" fontId="1" fillId="0" borderId="42" xfId="1" applyFont="1" applyBorder="1" applyAlignment="1" applyProtection="1">
      <alignment horizontal="justify" vertical="center" wrapText="1"/>
      <protection locked="0"/>
    </xf>
    <xf numFmtId="0" fontId="1" fillId="0" borderId="49" xfId="1" applyFont="1" applyBorder="1" applyAlignment="1" applyProtection="1">
      <alignment horizontal="justify" vertical="center" wrapText="1"/>
      <protection locked="0"/>
    </xf>
    <xf numFmtId="9" fontId="1" fillId="0" borderId="41" xfId="1" applyNumberFormat="1" applyFont="1" applyBorder="1" applyAlignment="1" applyProtection="1">
      <alignment horizontal="center" vertical="center" wrapText="1"/>
      <protection locked="0"/>
    </xf>
    <xf numFmtId="0" fontId="1" fillId="0" borderId="43" xfId="1" applyFont="1" applyBorder="1" applyAlignment="1" applyProtection="1">
      <alignment horizontal="justify" vertical="top" wrapText="1"/>
      <protection locked="0"/>
    </xf>
    <xf numFmtId="0" fontId="1" fillId="0" borderId="47" xfId="1" applyFont="1" applyBorder="1" applyAlignment="1">
      <alignment horizontal="center" vertical="center" wrapText="1"/>
    </xf>
    <xf numFmtId="0" fontId="1" fillId="0" borderId="34" xfId="1" applyFont="1" applyBorder="1" applyAlignment="1" applyProtection="1">
      <alignment horizontal="justify" vertical="center" wrapText="1"/>
      <protection locked="0"/>
    </xf>
    <xf numFmtId="9" fontId="1" fillId="0" borderId="47" xfId="1" applyNumberFormat="1" applyFont="1" applyBorder="1" applyAlignment="1" applyProtection="1">
      <alignment horizontal="center" vertical="center" wrapText="1"/>
      <protection locked="0"/>
    </xf>
    <xf numFmtId="0" fontId="1" fillId="0" borderId="52" xfId="1" applyFont="1" applyBorder="1" applyAlignment="1" applyProtection="1">
      <alignment horizontal="justify" vertical="center" wrapText="1"/>
      <protection locked="0"/>
    </xf>
    <xf numFmtId="0" fontId="1" fillId="0" borderId="33" xfId="1" applyFont="1" applyFill="1" applyBorder="1" applyAlignment="1" applyProtection="1">
      <alignment horizontal="center" vertical="center" wrapText="1"/>
      <protection locked="0"/>
    </xf>
    <xf numFmtId="0" fontId="4" fillId="0" borderId="49" xfId="1" applyFont="1" applyFill="1" applyBorder="1" applyAlignment="1" applyProtection="1">
      <alignment horizontal="justify" vertical="top" wrapText="1"/>
      <protection locked="0"/>
    </xf>
    <xf numFmtId="9" fontId="1" fillId="0" borderId="33" xfId="1" applyNumberFormat="1" applyFont="1" applyFill="1" applyBorder="1" applyAlignment="1" applyProtection="1">
      <alignment horizontal="center" vertical="center" wrapText="1"/>
      <protection locked="0"/>
    </xf>
    <xf numFmtId="0" fontId="4" fillId="0" borderId="50" xfId="1" applyFont="1" applyFill="1" applyBorder="1" applyAlignment="1" applyProtection="1">
      <alignment horizontal="justify" vertical="top" wrapText="1"/>
      <protection locked="0"/>
    </xf>
    <xf numFmtId="0" fontId="1" fillId="0" borderId="47" xfId="1" applyFont="1" applyFill="1" applyBorder="1" applyAlignment="1" applyProtection="1">
      <alignment horizontal="justify" vertical="center" wrapText="1"/>
      <protection locked="0"/>
    </xf>
    <xf numFmtId="0" fontId="1" fillId="0" borderId="47" xfId="1" applyFont="1" applyFill="1" applyBorder="1" applyAlignment="1" applyProtection="1">
      <alignment horizontal="center" vertical="center" wrapText="1"/>
      <protection locked="0"/>
    </xf>
    <xf numFmtId="0" fontId="1" fillId="0" borderId="34" xfId="1" applyFont="1" applyFill="1" applyBorder="1" applyAlignment="1" applyProtection="1">
      <alignment horizontal="justify" vertical="center" wrapText="1"/>
      <protection locked="0"/>
    </xf>
    <xf numFmtId="0" fontId="1" fillId="0" borderId="52" xfId="1" applyFont="1" applyFill="1" applyBorder="1" applyAlignment="1" applyProtection="1">
      <alignment horizontal="justify" vertical="center" wrapText="1"/>
      <protection locked="0"/>
    </xf>
    <xf numFmtId="0" fontId="1" fillId="0" borderId="49" xfId="1" applyFont="1" applyFill="1" applyBorder="1" applyAlignment="1" applyProtection="1">
      <alignment horizontal="justify" vertical="center" wrapText="1"/>
      <protection locked="0"/>
    </xf>
    <xf numFmtId="0" fontId="1" fillId="0" borderId="55" xfId="1" applyFont="1" applyFill="1" applyBorder="1" applyAlignment="1" applyProtection="1">
      <alignment horizontal="justify" vertical="center" wrapText="1"/>
      <protection locked="0"/>
    </xf>
    <xf numFmtId="9" fontId="1" fillId="0" borderId="47" xfId="1" applyNumberFormat="1" applyFont="1" applyFill="1" applyBorder="1" applyAlignment="1" applyProtection="1">
      <alignment horizontal="center" vertical="center" wrapText="1"/>
      <protection locked="0"/>
    </xf>
    <xf numFmtId="0" fontId="1" fillId="0" borderId="49" xfId="1" applyFont="1" applyFill="1" applyBorder="1" applyAlignment="1" applyProtection="1">
      <alignment horizontal="justify" vertical="top" wrapText="1"/>
      <protection locked="0"/>
    </xf>
    <xf numFmtId="0" fontId="1" fillId="0" borderId="55" xfId="1" applyFont="1" applyFill="1" applyBorder="1" applyAlignment="1" applyProtection="1">
      <alignment horizontal="justify" vertical="top" wrapText="1"/>
      <protection locked="0"/>
    </xf>
    <xf numFmtId="0" fontId="1" fillId="0" borderId="34" xfId="1" applyFont="1" applyFill="1" applyBorder="1" applyAlignment="1" applyProtection="1">
      <alignment horizontal="justify" vertical="top" wrapText="1"/>
      <protection locked="0"/>
    </xf>
    <xf numFmtId="0" fontId="1" fillId="0" borderId="52" xfId="1" applyFont="1" applyFill="1" applyBorder="1" applyAlignment="1" applyProtection="1">
      <alignment horizontal="justify" vertical="top" wrapText="1"/>
      <protection locked="0"/>
    </xf>
    <xf numFmtId="0" fontId="4" fillId="0" borderId="49" xfId="1" applyFont="1" applyFill="1" applyBorder="1" applyAlignment="1" applyProtection="1">
      <alignment horizontal="justify" vertical="center" wrapText="1"/>
      <protection locked="0"/>
    </xf>
    <xf numFmtId="0" fontId="1" fillId="0" borderId="48" xfId="1" applyFont="1" applyBorder="1" applyAlignment="1" applyProtection="1">
      <alignment horizontal="left" vertical="center" wrapText="1"/>
      <protection locked="0"/>
    </xf>
    <xf numFmtId="9" fontId="1" fillId="0" borderId="48" xfId="1" applyNumberFormat="1" applyFont="1" applyBorder="1" applyAlignment="1" applyProtection="1">
      <alignment horizontal="center" vertical="center" wrapText="1"/>
      <protection locked="0"/>
    </xf>
    <xf numFmtId="0" fontId="5" fillId="0" borderId="48" xfId="1" applyFont="1" applyBorder="1" applyAlignment="1" applyProtection="1">
      <alignment horizontal="center" vertical="center" wrapText="1"/>
      <protection locked="0"/>
    </xf>
    <xf numFmtId="9" fontId="1" fillId="0" borderId="42" xfId="3" applyNumberFormat="1" applyFont="1" applyBorder="1" applyAlignment="1" applyProtection="1">
      <alignment horizontal="center" vertical="center" wrapText="1"/>
      <protection locked="0"/>
    </xf>
    <xf numFmtId="0" fontId="5" fillId="0" borderId="42" xfId="1" applyFont="1" applyBorder="1" applyAlignment="1" applyProtection="1">
      <alignment horizontal="justify" vertical="center" wrapText="1"/>
      <protection locked="0"/>
    </xf>
    <xf numFmtId="0" fontId="5" fillId="0" borderId="5" xfId="0" applyFont="1" applyBorder="1" applyAlignment="1">
      <alignment horizontal="center" vertical="center" wrapText="1"/>
    </xf>
    <xf numFmtId="0" fontId="1" fillId="2" borderId="5"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0" borderId="0" xfId="0" applyFont="1"/>
    <xf numFmtId="0" fontId="3" fillId="3" borderId="5" xfId="0" applyFont="1" applyFill="1" applyBorder="1" applyAlignment="1">
      <alignment vertical="center" wrapText="1"/>
    </xf>
    <xf numFmtId="0" fontId="3" fillId="3" borderId="5" xfId="0" applyFont="1" applyFill="1" applyBorder="1" applyAlignment="1">
      <alignment horizontal="center" vertical="center" wrapText="1"/>
    </xf>
    <xf numFmtId="0" fontId="2" fillId="0" borderId="5" xfId="0" applyFont="1" applyFill="1" applyBorder="1"/>
    <xf numFmtId="0" fontId="3" fillId="0" borderId="5" xfId="0" applyFont="1" applyBorder="1" applyAlignment="1">
      <alignment horizontal="center" vertical="center"/>
    </xf>
    <xf numFmtId="0" fontId="2" fillId="2" borderId="15" xfId="0" applyFont="1" applyFill="1" applyBorder="1" applyAlignment="1">
      <alignment horizontal="left"/>
    </xf>
    <xf numFmtId="0" fontId="2" fillId="2" borderId="16" xfId="0" applyFont="1" applyFill="1" applyBorder="1" applyAlignment="1">
      <alignment horizontal="left"/>
    </xf>
    <xf numFmtId="0" fontId="2" fillId="2" borderId="16" xfId="0" applyFont="1" applyFill="1" applyBorder="1" applyAlignment="1">
      <alignment horizontal="center"/>
    </xf>
    <xf numFmtId="0" fontId="2" fillId="2" borderId="17" xfId="0" applyFont="1" applyFill="1" applyBorder="1" applyAlignment="1">
      <alignment horizontal="left"/>
    </xf>
    <xf numFmtId="0" fontId="2" fillId="2" borderId="12" xfId="0" applyFont="1" applyFill="1" applyBorder="1" applyAlignment="1">
      <alignment horizontal="left"/>
    </xf>
    <xf numFmtId="0" fontId="2" fillId="2" borderId="13" xfId="0" applyFont="1" applyFill="1" applyBorder="1" applyAlignment="1">
      <alignment horizontal="left"/>
    </xf>
    <xf numFmtId="0" fontId="2" fillId="2" borderId="14" xfId="0" applyFont="1" applyFill="1" applyBorder="1" applyAlignment="1">
      <alignment horizontal="left"/>
    </xf>
    <xf numFmtId="0" fontId="2" fillId="0" borderId="0" xfId="0" applyFont="1" applyAlignment="1">
      <alignment horizontal="justify" vertical="center" wrapText="1"/>
    </xf>
    <xf numFmtId="0" fontId="2" fillId="0" borderId="5" xfId="0" applyFont="1" applyBorder="1" applyAlignment="1">
      <alignment horizontal="center" vertical="center" wrapText="1"/>
    </xf>
    <xf numFmtId="0" fontId="2" fillId="0" borderId="5" xfId="0" applyFont="1" applyBorder="1" applyAlignment="1">
      <alignment vertical="center" wrapText="1"/>
    </xf>
    <xf numFmtId="9" fontId="2" fillId="2" borderId="10" xfId="0" applyNumberFormat="1" applyFont="1" applyFill="1" applyBorder="1" applyAlignment="1">
      <alignment horizontal="center" vertical="center" wrapText="1"/>
    </xf>
    <xf numFmtId="0" fontId="2" fillId="0" borderId="0" xfId="0" applyFont="1" applyBorder="1"/>
    <xf numFmtId="0" fontId="2" fillId="0" borderId="0" xfId="0" applyFont="1" applyAlignment="1">
      <alignment horizontal="center" vertical="center"/>
    </xf>
    <xf numFmtId="0" fontId="1" fillId="0" borderId="0" xfId="1" applyFont="1"/>
    <xf numFmtId="0" fontId="1" fillId="0" borderId="0" xfId="1" applyFont="1" applyProtection="1"/>
    <xf numFmtId="0" fontId="1" fillId="0" borderId="0" xfId="1" applyFont="1" applyBorder="1" applyProtection="1"/>
    <xf numFmtId="0" fontId="1" fillId="0" borderId="0" xfId="1" applyFont="1" applyFill="1"/>
    <xf numFmtId="0" fontId="1" fillId="0" borderId="0" xfId="0" applyFont="1" applyFill="1" applyBorder="1" applyAlignment="1" applyProtection="1">
      <alignment horizontal="center" vertical="center" wrapText="1"/>
    </xf>
    <xf numFmtId="0" fontId="5" fillId="9" borderId="18" xfId="0" applyFont="1" applyFill="1" applyBorder="1" applyAlignment="1" applyProtection="1">
      <alignment horizontal="center" vertical="center" wrapText="1"/>
    </xf>
    <xf numFmtId="0" fontId="5" fillId="9" borderId="55" xfId="0" applyFont="1" applyFill="1" applyBorder="1" applyAlignment="1" applyProtection="1">
      <alignment vertical="center" wrapText="1"/>
    </xf>
    <xf numFmtId="0" fontId="5" fillId="9" borderId="57" xfId="0" applyFont="1" applyFill="1" applyBorder="1" applyAlignment="1" applyProtection="1">
      <alignment vertical="center" wrapText="1"/>
    </xf>
    <xf numFmtId="0" fontId="5" fillId="0" borderId="52" xfId="1" applyFont="1" applyFill="1" applyBorder="1" applyAlignment="1" applyProtection="1">
      <alignment horizontal="center" vertical="center" wrapText="1"/>
      <protection locked="0"/>
    </xf>
    <xf numFmtId="0" fontId="5" fillId="0" borderId="48"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protection locked="0"/>
    </xf>
    <xf numFmtId="1" fontId="5" fillId="8" borderId="48" xfId="2" applyNumberFormat="1" applyFont="1" applyFill="1" applyBorder="1" applyAlignment="1" applyProtection="1">
      <alignment horizontal="center" vertical="center" wrapText="1"/>
    </xf>
    <xf numFmtId="2" fontId="5" fillId="8" borderId="48" xfId="2" applyNumberFormat="1" applyFont="1" applyFill="1" applyBorder="1" applyAlignment="1" applyProtection="1">
      <alignment horizontal="center" vertical="center" wrapText="1"/>
    </xf>
    <xf numFmtId="2" fontId="5" fillId="0" borderId="5" xfId="2" applyNumberFormat="1" applyFont="1" applyFill="1" applyBorder="1" applyAlignment="1" applyProtection="1">
      <alignment horizontal="center" vertical="center" wrapText="1"/>
      <protection locked="0"/>
    </xf>
    <xf numFmtId="1" fontId="1" fillId="8" borderId="48" xfId="1" applyNumberFormat="1" applyFont="1" applyFill="1" applyBorder="1" applyAlignment="1">
      <alignment horizontal="center" vertical="center" wrapText="1"/>
    </xf>
    <xf numFmtId="2" fontId="5" fillId="0" borderId="48" xfId="2" applyNumberFormat="1" applyFont="1" applyFill="1" applyBorder="1" applyAlignment="1" applyProtection="1">
      <alignment horizontal="center" vertical="center" wrapText="1"/>
      <protection locked="0"/>
    </xf>
    <xf numFmtId="0" fontId="1" fillId="8" borderId="48" xfId="1" applyFont="1" applyFill="1" applyBorder="1" applyAlignment="1">
      <alignment horizontal="center" vertical="center" wrapText="1"/>
    </xf>
    <xf numFmtId="0" fontId="1" fillId="8" borderId="51" xfId="1" applyFont="1" applyFill="1" applyBorder="1" applyAlignment="1">
      <alignment horizontal="center" vertical="center" wrapText="1"/>
    </xf>
    <xf numFmtId="0" fontId="1" fillId="0" borderId="49" xfId="1" applyFont="1" applyBorder="1" applyAlignment="1">
      <alignment horizontal="center" vertical="center" wrapText="1"/>
    </xf>
    <xf numFmtId="0" fontId="5" fillId="0" borderId="71" xfId="1" applyFont="1" applyFill="1" applyBorder="1" applyAlignment="1" applyProtection="1">
      <alignment horizontal="center" vertical="center" wrapText="1"/>
      <protection locked="0"/>
    </xf>
    <xf numFmtId="0" fontId="5" fillId="0" borderId="42" xfId="1" applyFont="1" applyFill="1" applyBorder="1" applyAlignment="1" applyProtection="1">
      <alignment horizontal="center" vertical="center" wrapText="1"/>
    </xf>
    <xf numFmtId="0" fontId="5" fillId="0" borderId="10" xfId="1" applyFont="1" applyFill="1" applyBorder="1" applyAlignment="1" applyProtection="1">
      <alignment horizontal="center" vertical="center" wrapText="1"/>
      <protection locked="0"/>
    </xf>
    <xf numFmtId="1" fontId="5" fillId="8" borderId="42" xfId="2" applyNumberFormat="1" applyFont="1" applyFill="1" applyBorder="1" applyAlignment="1" applyProtection="1">
      <alignment horizontal="center" vertical="center" wrapText="1"/>
    </xf>
    <xf numFmtId="2" fontId="5" fillId="8" borderId="42" xfId="2" applyNumberFormat="1" applyFont="1" applyFill="1" applyBorder="1" applyAlignment="1" applyProtection="1">
      <alignment horizontal="center" vertical="center" wrapText="1"/>
    </xf>
    <xf numFmtId="2" fontId="5" fillId="0" borderId="10" xfId="2" applyNumberFormat="1" applyFont="1" applyFill="1" applyBorder="1" applyAlignment="1" applyProtection="1">
      <alignment horizontal="center" vertical="center" wrapText="1"/>
      <protection locked="0"/>
    </xf>
    <xf numFmtId="1" fontId="1" fillId="8" borderId="42" xfId="1" applyNumberFormat="1" applyFont="1" applyFill="1" applyBorder="1" applyAlignment="1">
      <alignment horizontal="center" vertical="center" wrapText="1"/>
    </xf>
    <xf numFmtId="2" fontId="5" fillId="0" borderId="42" xfId="2" applyNumberFormat="1" applyFont="1" applyFill="1" applyBorder="1" applyAlignment="1" applyProtection="1">
      <alignment horizontal="center" vertical="center" wrapText="1"/>
      <protection locked="0"/>
    </xf>
    <xf numFmtId="0" fontId="1" fillId="8" borderId="42" xfId="1" applyFont="1" applyFill="1" applyBorder="1" applyAlignment="1">
      <alignment horizontal="center" vertical="center" wrapText="1"/>
    </xf>
    <xf numFmtId="0" fontId="1" fillId="8" borderId="70" xfId="1" applyFont="1" applyFill="1" applyBorder="1" applyAlignment="1">
      <alignment horizontal="center" vertical="center" wrapText="1"/>
    </xf>
    <xf numFmtId="0" fontId="5" fillId="0" borderId="48" xfId="1" applyFont="1" applyFill="1" applyBorder="1" applyAlignment="1" applyProtection="1">
      <alignment horizontal="center" vertical="center" wrapText="1"/>
      <protection locked="0"/>
    </xf>
    <xf numFmtId="0" fontId="5" fillId="0" borderId="26" xfId="1" applyFont="1" applyFill="1" applyBorder="1" applyAlignment="1" applyProtection="1">
      <alignment horizontal="center" vertical="center" wrapText="1"/>
      <protection locked="0"/>
    </xf>
    <xf numFmtId="0" fontId="5" fillId="0" borderId="26" xfId="1" applyFont="1" applyFill="1" applyBorder="1" applyAlignment="1" applyProtection="1">
      <alignment horizontal="center" vertical="center" wrapText="1"/>
    </xf>
    <xf numFmtId="1" fontId="5" fillId="0" borderId="26" xfId="2" applyNumberFormat="1" applyFont="1" applyFill="1" applyBorder="1" applyAlignment="1" applyProtection="1">
      <alignment horizontal="center" vertical="center" wrapText="1"/>
    </xf>
    <xf numFmtId="2" fontId="5" fillId="0" borderId="26" xfId="2" applyNumberFormat="1" applyFont="1" applyFill="1" applyBorder="1" applyAlignment="1" applyProtection="1">
      <alignment horizontal="center" vertical="center" wrapText="1"/>
    </xf>
    <xf numFmtId="2" fontId="5" fillId="0" borderId="26" xfId="2" applyNumberFormat="1" applyFont="1" applyFill="1" applyBorder="1" applyAlignment="1" applyProtection="1">
      <alignment horizontal="center" vertical="center" wrapText="1"/>
      <protection locked="0"/>
    </xf>
    <xf numFmtId="1" fontId="1" fillId="0" borderId="26" xfId="1" applyNumberFormat="1" applyFont="1" applyFill="1" applyBorder="1" applyAlignment="1">
      <alignment horizontal="center" vertical="center" wrapText="1"/>
    </xf>
    <xf numFmtId="0" fontId="1" fillId="0" borderId="26" xfId="1" applyFont="1" applyFill="1" applyBorder="1" applyAlignment="1">
      <alignment horizontal="center" vertical="center" wrapText="1"/>
    </xf>
    <xf numFmtId="0" fontId="1" fillId="0" borderId="54" xfId="1" applyFont="1" applyFill="1" applyBorder="1" applyAlignment="1">
      <alignment horizontal="center" vertical="center" wrapText="1"/>
    </xf>
    <xf numFmtId="1" fontId="5" fillId="0" borderId="48" xfId="2" applyNumberFormat="1" applyFont="1" applyFill="1" applyBorder="1" applyAlignment="1" applyProtection="1">
      <alignment horizontal="center" vertical="center" wrapText="1"/>
    </xf>
    <xf numFmtId="2" fontId="5" fillId="0" borderId="48" xfId="2" applyNumberFormat="1" applyFont="1" applyFill="1" applyBorder="1" applyAlignment="1" applyProtection="1">
      <alignment horizontal="center" vertical="center" wrapText="1"/>
    </xf>
    <xf numFmtId="1" fontId="1" fillId="0" borderId="48" xfId="1" applyNumberFormat="1" applyFont="1" applyFill="1" applyBorder="1" applyAlignment="1">
      <alignment horizontal="center" vertical="center" wrapText="1"/>
    </xf>
    <xf numFmtId="0" fontId="1" fillId="0" borderId="48" xfId="1" applyFont="1" applyFill="1" applyBorder="1" applyAlignment="1">
      <alignment horizontal="center" vertical="center" wrapText="1"/>
    </xf>
    <xf numFmtId="0" fontId="1" fillId="0" borderId="51" xfId="1" applyFont="1" applyFill="1" applyBorder="1" applyAlignment="1">
      <alignment horizontal="center" vertical="center" wrapText="1"/>
    </xf>
    <xf numFmtId="0" fontId="5" fillId="0" borderId="46" xfId="1" applyFont="1" applyFill="1" applyBorder="1" applyAlignment="1" applyProtection="1">
      <alignment horizontal="center" vertical="center" wrapText="1"/>
      <protection locked="0"/>
    </xf>
    <xf numFmtId="0" fontId="5" fillId="0" borderId="2" xfId="1" applyFont="1" applyFill="1" applyBorder="1" applyAlignment="1" applyProtection="1">
      <alignment horizontal="center" vertical="center" wrapText="1"/>
    </xf>
    <xf numFmtId="1" fontId="5" fillId="8" borderId="2" xfId="2" applyNumberFormat="1" applyFont="1" applyFill="1" applyBorder="1" applyAlignment="1" applyProtection="1">
      <alignment horizontal="center" vertical="center" wrapText="1"/>
    </xf>
    <xf numFmtId="2" fontId="5" fillId="8" borderId="2" xfId="2" applyNumberFormat="1" applyFont="1" applyFill="1" applyBorder="1" applyAlignment="1" applyProtection="1">
      <alignment horizontal="center" vertical="center" wrapText="1"/>
    </xf>
    <xf numFmtId="0" fontId="5" fillId="0" borderId="32" xfId="1" applyFont="1" applyFill="1" applyBorder="1" applyAlignment="1" applyProtection="1">
      <alignment horizontal="center" vertical="center" wrapText="1"/>
      <protection locked="0"/>
    </xf>
    <xf numFmtId="0" fontId="5" fillId="0" borderId="8" xfId="1" applyFont="1" applyFill="1" applyBorder="1" applyAlignment="1" applyProtection="1">
      <alignment horizontal="center" vertical="center" wrapText="1"/>
    </xf>
    <xf numFmtId="1" fontId="5" fillId="8" borderId="8" xfId="2" applyNumberFormat="1" applyFont="1" applyFill="1" applyBorder="1" applyAlignment="1" applyProtection="1">
      <alignment horizontal="center" vertical="center" wrapText="1"/>
    </xf>
    <xf numFmtId="2" fontId="5" fillId="8" borderId="8" xfId="2" applyNumberFormat="1" applyFont="1" applyFill="1" applyBorder="1" applyAlignment="1" applyProtection="1">
      <alignment horizontal="center" vertical="center" wrapText="1"/>
    </xf>
    <xf numFmtId="0" fontId="5" fillId="0" borderId="2" xfId="1" applyFont="1" applyFill="1" applyBorder="1" applyAlignment="1" applyProtection="1">
      <alignment horizontal="center" vertical="center" wrapText="1"/>
      <protection locked="0"/>
    </xf>
    <xf numFmtId="2" fontId="5" fillId="0" borderId="2" xfId="2" applyNumberFormat="1" applyFont="1" applyFill="1" applyBorder="1" applyAlignment="1" applyProtection="1">
      <alignment horizontal="center" vertical="center" wrapText="1"/>
      <protection locked="0"/>
    </xf>
    <xf numFmtId="0" fontId="5" fillId="0" borderId="8" xfId="1" applyFont="1" applyFill="1" applyBorder="1" applyAlignment="1" applyProtection="1">
      <alignment horizontal="center" vertical="center" wrapText="1"/>
      <protection locked="0"/>
    </xf>
    <xf numFmtId="2" fontId="5" fillId="0" borderId="8" xfId="2" applyNumberFormat="1" applyFont="1" applyFill="1" applyBorder="1" applyAlignment="1" applyProtection="1">
      <alignment horizontal="center" vertical="center" wrapText="1"/>
      <protection locked="0"/>
    </xf>
    <xf numFmtId="0" fontId="5" fillId="0" borderId="0" xfId="1" applyFont="1" applyFill="1" applyBorder="1" applyAlignment="1" applyProtection="1">
      <alignment horizontal="center" vertical="center" wrapText="1"/>
      <protection locked="0"/>
    </xf>
    <xf numFmtId="0" fontId="5" fillId="0" borderId="0" xfId="1" applyFont="1" applyFill="1" applyBorder="1" applyAlignment="1" applyProtection="1">
      <alignment horizontal="center" vertical="center" wrapText="1"/>
    </xf>
    <xf numFmtId="2" fontId="5" fillId="0" borderId="0" xfId="2" applyNumberFormat="1" applyFont="1" applyFill="1" applyBorder="1" applyAlignment="1" applyProtection="1">
      <alignment horizontal="center" vertical="center" wrapText="1"/>
    </xf>
    <xf numFmtId="2" fontId="5" fillId="0" borderId="0" xfId="2" applyNumberFormat="1" applyFont="1" applyFill="1" applyBorder="1" applyAlignment="1" applyProtection="1">
      <alignment horizontal="center" vertical="center" wrapText="1"/>
      <protection locked="0"/>
    </xf>
    <xf numFmtId="1" fontId="1" fillId="0" borderId="0" xfId="1" applyNumberFormat="1" applyFont="1" applyFill="1" applyBorder="1" applyAlignment="1">
      <alignment horizontal="center" vertical="center" wrapText="1"/>
    </xf>
    <xf numFmtId="0" fontId="1" fillId="0" borderId="0" xfId="1" applyFont="1" applyFill="1" applyBorder="1" applyAlignment="1" applyProtection="1">
      <alignment horizontal="justify" vertical="center" wrapText="1"/>
      <protection locked="0"/>
    </xf>
    <xf numFmtId="14" fontId="1" fillId="0" borderId="0" xfId="1" applyNumberFormat="1" applyFont="1" applyFill="1" applyBorder="1" applyAlignment="1" applyProtection="1">
      <alignment horizontal="center" vertical="center" wrapText="1"/>
      <protection locked="0"/>
    </xf>
    <xf numFmtId="0" fontId="18" fillId="0" borderId="0" xfId="1" applyFont="1" applyFill="1" applyBorder="1" applyAlignment="1" applyProtection="1">
      <alignment vertical="center" wrapText="1"/>
      <protection locked="0"/>
    </xf>
    <xf numFmtId="0" fontId="1" fillId="0" borderId="0" xfId="0" applyFont="1" applyFill="1" applyBorder="1" applyProtection="1">
      <protection locked="0"/>
    </xf>
    <xf numFmtId="0" fontId="1" fillId="0" borderId="0" xfId="0" applyFont="1" applyFill="1" applyAlignment="1" applyProtection="1">
      <alignment horizontal="center" vertical="center" wrapText="1"/>
    </xf>
    <xf numFmtId="0" fontId="1" fillId="0" borderId="42" xfId="1" applyFont="1" applyBorder="1" applyAlignment="1" applyProtection="1">
      <alignment horizontal="center" vertical="center" wrapText="1"/>
      <protection locked="0"/>
    </xf>
    <xf numFmtId="0" fontId="1" fillId="0" borderId="26" xfId="1" applyFont="1" applyBorder="1" applyAlignment="1" applyProtection="1">
      <alignment horizontal="center" vertical="center" wrapText="1"/>
      <protection locked="0"/>
    </xf>
    <xf numFmtId="0" fontId="1" fillId="0" borderId="28" xfId="1" applyFont="1" applyBorder="1" applyAlignment="1" applyProtection="1">
      <alignment horizontal="center" vertical="center" wrapText="1"/>
      <protection locked="0"/>
    </xf>
    <xf numFmtId="14" fontId="1" fillId="0" borderId="42" xfId="1" applyNumberFormat="1" applyFont="1" applyBorder="1" applyAlignment="1" applyProtection="1">
      <alignment horizontal="center" vertical="center" wrapText="1"/>
      <protection locked="0"/>
    </xf>
    <xf numFmtId="14" fontId="1" fillId="0" borderId="26" xfId="1" applyNumberFormat="1" applyFont="1" applyBorder="1" applyAlignment="1" applyProtection="1">
      <alignment horizontal="center" vertical="center" wrapText="1"/>
      <protection locked="0"/>
    </xf>
    <xf numFmtId="14" fontId="1" fillId="0" borderId="28" xfId="1" applyNumberFormat="1" applyFont="1" applyBorder="1" applyAlignment="1" applyProtection="1">
      <alignment horizontal="center" vertical="center" wrapText="1"/>
      <protection locked="0"/>
    </xf>
    <xf numFmtId="14" fontId="1" fillId="0" borderId="41" xfId="1" applyNumberFormat="1" applyFont="1" applyBorder="1" applyAlignment="1" applyProtection="1">
      <alignment horizontal="center" vertical="center" wrapText="1"/>
      <protection locked="0"/>
    </xf>
    <xf numFmtId="14" fontId="1" fillId="0" borderId="33" xfId="1" applyNumberFormat="1" applyFont="1" applyBorder="1" applyAlignment="1" applyProtection="1">
      <alignment horizontal="center" vertical="center" wrapText="1"/>
      <protection locked="0"/>
    </xf>
    <xf numFmtId="14" fontId="1" fillId="0" borderId="27" xfId="1" applyNumberFormat="1" applyFont="1" applyBorder="1" applyAlignment="1" applyProtection="1">
      <alignment horizontal="center" vertical="center" wrapText="1"/>
      <protection locked="0"/>
    </xf>
    <xf numFmtId="0" fontId="1" fillId="0" borderId="43" xfId="1" applyFont="1" applyFill="1" applyBorder="1" applyAlignment="1" applyProtection="1">
      <alignment horizontal="center" vertical="center" wrapText="1"/>
      <protection locked="0"/>
    </xf>
    <xf numFmtId="0" fontId="1" fillId="0" borderId="34" xfId="1" applyFont="1" applyFill="1" applyBorder="1" applyAlignment="1" applyProtection="1">
      <alignment horizontal="center" vertical="center" wrapText="1"/>
      <protection locked="0"/>
    </xf>
    <xf numFmtId="0" fontId="1" fillId="0" borderId="29" xfId="1" applyFont="1" applyFill="1" applyBorder="1" applyAlignment="1" applyProtection="1">
      <alignment horizontal="center" vertical="center" wrapText="1"/>
      <protection locked="0"/>
    </xf>
    <xf numFmtId="0" fontId="1" fillId="0" borderId="41" xfId="1" applyFont="1" applyBorder="1" applyAlignment="1" applyProtection="1">
      <alignment horizontal="center" vertical="center" wrapText="1"/>
      <protection locked="0"/>
    </xf>
    <xf numFmtId="0" fontId="1" fillId="0" borderId="33" xfId="1" applyFont="1" applyBorder="1" applyAlignment="1" applyProtection="1">
      <alignment horizontal="center" vertical="center" wrapText="1"/>
      <protection locked="0"/>
    </xf>
    <xf numFmtId="0" fontId="1" fillId="0" borderId="27" xfId="1" applyFont="1" applyBorder="1" applyAlignment="1" applyProtection="1">
      <alignment horizontal="center" vertical="center" wrapText="1"/>
      <protection locked="0"/>
    </xf>
    <xf numFmtId="0" fontId="1" fillId="0" borderId="43" xfId="1" applyFont="1" applyBorder="1" applyAlignment="1" applyProtection="1">
      <alignment horizontal="center" vertical="center" wrapText="1"/>
      <protection locked="0"/>
    </xf>
    <xf numFmtId="0" fontId="1" fillId="0" borderId="34" xfId="1" applyFont="1" applyBorder="1" applyAlignment="1" applyProtection="1">
      <alignment horizontal="center" vertical="center" wrapText="1"/>
      <protection locked="0"/>
    </xf>
    <xf numFmtId="0" fontId="1" fillId="0" borderId="29" xfId="1" applyFont="1" applyBorder="1" applyAlignment="1" applyProtection="1">
      <alignment horizontal="center" vertical="center" wrapText="1"/>
      <protection locked="0"/>
    </xf>
    <xf numFmtId="0" fontId="1" fillId="8" borderId="45" xfId="1" applyFont="1" applyFill="1" applyBorder="1" applyAlignment="1">
      <alignment horizontal="center" vertical="center" wrapText="1"/>
    </xf>
    <xf numFmtId="0" fontId="1" fillId="8" borderId="31" xfId="1" applyFont="1" applyFill="1" applyBorder="1" applyAlignment="1">
      <alignment horizontal="center" vertical="center" wrapText="1"/>
    </xf>
    <xf numFmtId="0" fontId="5" fillId="9" borderId="43" xfId="1" applyFont="1" applyFill="1" applyBorder="1" applyAlignment="1" applyProtection="1">
      <alignment horizontal="center" vertical="center" wrapText="1"/>
    </xf>
    <xf numFmtId="0" fontId="5" fillId="9" borderId="34" xfId="1" applyFont="1" applyFill="1" applyBorder="1" applyAlignment="1" applyProtection="1">
      <alignment horizontal="center" vertical="center" wrapText="1"/>
    </xf>
    <xf numFmtId="0" fontId="5" fillId="9" borderId="29" xfId="1" applyFont="1" applyFill="1" applyBorder="1" applyAlignment="1" applyProtection="1">
      <alignment horizontal="center" vertical="center" wrapText="1"/>
    </xf>
    <xf numFmtId="0" fontId="5" fillId="9" borderId="60" xfId="0" applyFont="1" applyFill="1" applyBorder="1" applyAlignment="1" applyProtection="1">
      <alignment horizontal="center" vertical="center" wrapText="1"/>
    </xf>
    <xf numFmtId="0" fontId="5" fillId="9" borderId="56" xfId="0" applyFont="1" applyFill="1" applyBorder="1" applyAlignment="1" applyProtection="1">
      <alignment horizontal="center" vertical="center" wrapText="1"/>
    </xf>
    <xf numFmtId="0" fontId="5" fillId="9" borderId="10" xfId="0" applyFont="1" applyFill="1" applyBorder="1" applyAlignment="1" applyProtection="1">
      <alignment horizontal="center" vertical="center" wrapText="1"/>
    </xf>
    <xf numFmtId="0" fontId="5" fillId="9" borderId="26" xfId="0" applyFont="1" applyFill="1" applyBorder="1" applyAlignment="1" applyProtection="1">
      <alignment horizontal="center" vertical="center" wrapText="1"/>
    </xf>
    <xf numFmtId="0" fontId="5" fillId="9" borderId="28" xfId="0" applyFont="1" applyFill="1" applyBorder="1" applyAlignment="1" applyProtection="1">
      <alignment horizontal="center" vertical="center" wrapText="1"/>
    </xf>
    <xf numFmtId="0" fontId="5" fillId="9" borderId="37" xfId="0" applyFont="1" applyFill="1" applyBorder="1" applyAlignment="1" applyProtection="1">
      <alignment horizontal="center" vertical="center" wrapText="1"/>
    </xf>
    <xf numFmtId="0" fontId="5" fillId="9" borderId="32" xfId="0" applyFont="1" applyFill="1" applyBorder="1" applyAlignment="1" applyProtection="1">
      <alignment horizontal="center" vertical="center" wrapText="1"/>
    </xf>
    <xf numFmtId="0" fontId="5" fillId="9" borderId="6" xfId="0" applyFont="1" applyFill="1" applyBorder="1" applyAlignment="1" applyProtection="1">
      <alignment horizontal="center" vertical="center" wrapText="1"/>
    </xf>
    <xf numFmtId="0" fontId="5" fillId="9" borderId="9" xfId="0" applyFont="1" applyFill="1" applyBorder="1" applyAlignment="1" applyProtection="1">
      <alignment horizontal="center" vertical="center" wrapText="1"/>
    </xf>
    <xf numFmtId="0" fontId="5" fillId="9" borderId="35" xfId="0" applyFont="1" applyFill="1" applyBorder="1" applyAlignment="1" applyProtection="1">
      <alignment horizontal="center" vertical="center" wrapText="1"/>
    </xf>
    <xf numFmtId="0" fontId="5" fillId="9" borderId="30" xfId="0" applyFont="1" applyFill="1" applyBorder="1" applyAlignment="1" applyProtection="1">
      <alignment horizontal="center" vertical="center" wrapText="1"/>
    </xf>
    <xf numFmtId="0" fontId="5" fillId="9" borderId="10" xfId="1" applyFont="1" applyFill="1" applyBorder="1" applyAlignment="1" applyProtection="1">
      <alignment horizontal="center" vertical="center" wrapText="1"/>
    </xf>
    <xf numFmtId="0" fontId="5" fillId="9" borderId="26" xfId="1" applyFont="1" applyFill="1" applyBorder="1" applyAlignment="1" applyProtection="1">
      <alignment horizontal="center" vertical="center" wrapText="1"/>
    </xf>
    <xf numFmtId="0" fontId="5" fillId="9" borderId="28" xfId="1" applyFont="1" applyFill="1" applyBorder="1" applyAlignment="1" applyProtection="1">
      <alignment horizontal="center" vertical="center" wrapText="1"/>
    </xf>
    <xf numFmtId="0" fontId="5" fillId="9" borderId="63" xfId="1" applyFont="1" applyFill="1" applyBorder="1" applyAlignment="1" applyProtection="1">
      <alignment horizontal="center" vertical="center" wrapText="1"/>
    </xf>
    <xf numFmtId="0" fontId="5" fillId="9" borderId="53" xfId="1" applyFont="1" applyFill="1" applyBorder="1" applyAlignment="1" applyProtection="1">
      <alignment horizontal="center" vertical="center" wrapText="1"/>
    </xf>
    <xf numFmtId="0" fontId="5" fillId="9" borderId="59" xfId="1" applyFont="1" applyFill="1" applyBorder="1" applyAlignment="1" applyProtection="1">
      <alignment horizontal="center" vertical="center" wrapText="1"/>
    </xf>
    <xf numFmtId="0" fontId="5" fillId="9" borderId="40" xfId="0" applyFont="1" applyFill="1" applyBorder="1" applyAlignment="1" applyProtection="1">
      <alignment horizontal="center" vertical="center" wrapText="1"/>
    </xf>
    <xf numFmtId="0" fontId="5" fillId="9" borderId="11" xfId="0" applyFont="1" applyFill="1" applyBorder="1" applyAlignment="1" applyProtection="1">
      <alignment horizontal="center" vertical="center" wrapText="1"/>
    </xf>
    <xf numFmtId="0" fontId="5" fillId="9" borderId="25" xfId="0" applyFont="1" applyFill="1" applyBorder="1" applyAlignment="1" applyProtection="1">
      <alignment horizontal="center" vertical="center" wrapText="1"/>
    </xf>
    <xf numFmtId="0" fontId="5" fillId="9" borderId="45" xfId="0" applyFont="1" applyFill="1" applyBorder="1" applyAlignment="1" applyProtection="1">
      <alignment horizontal="center" vertical="center" wrapText="1"/>
    </xf>
    <xf numFmtId="0" fontId="5" fillId="9" borderId="65" xfId="0" applyFont="1" applyFill="1" applyBorder="1" applyAlignment="1" applyProtection="1">
      <alignment horizontal="center" vertical="center" wrapText="1"/>
    </xf>
    <xf numFmtId="0" fontId="5" fillId="9" borderId="39" xfId="0" applyFont="1" applyFill="1" applyBorder="1" applyAlignment="1" applyProtection="1">
      <alignment horizontal="center" vertical="center" wrapText="1"/>
    </xf>
    <xf numFmtId="0" fontId="5" fillId="9" borderId="36" xfId="0" applyFont="1" applyFill="1" applyBorder="1" applyAlignment="1" applyProtection="1">
      <alignment horizontal="center" vertical="center" wrapText="1"/>
    </xf>
    <xf numFmtId="0" fontId="5" fillId="9" borderId="31" xfId="0" applyFont="1" applyFill="1" applyBorder="1" applyAlignment="1" applyProtection="1">
      <alignment horizontal="center" vertical="center" wrapText="1"/>
    </xf>
    <xf numFmtId="0" fontId="5" fillId="9" borderId="61" xfId="0" applyFont="1" applyFill="1" applyBorder="1" applyAlignment="1" applyProtection="1">
      <alignment horizontal="center" vertical="center" wrapText="1"/>
    </xf>
    <xf numFmtId="0" fontId="5" fillId="9" borderId="43" xfId="1" applyFont="1" applyFill="1" applyBorder="1" applyAlignment="1" applyProtection="1">
      <alignment horizontal="center" vertical="center" textRotation="90" wrapText="1"/>
    </xf>
    <xf numFmtId="0" fontId="5" fillId="9" borderId="34" xfId="1" applyFont="1" applyFill="1" applyBorder="1" applyAlignment="1" applyProtection="1">
      <alignment horizontal="center" vertical="center" textRotation="90" wrapText="1"/>
    </xf>
    <xf numFmtId="0" fontId="5" fillId="9" borderId="29" xfId="1" applyFont="1" applyFill="1" applyBorder="1" applyAlignment="1" applyProtection="1">
      <alignment horizontal="center" vertical="center" textRotation="90" wrapText="1"/>
    </xf>
    <xf numFmtId="0" fontId="5" fillId="9" borderId="41" xfId="1" applyFont="1" applyFill="1" applyBorder="1" applyAlignment="1" applyProtection="1">
      <alignment horizontal="center" vertical="center" textRotation="90" wrapText="1"/>
    </xf>
    <xf numFmtId="0" fontId="5" fillId="9" borderId="33" xfId="1" applyFont="1" applyFill="1" applyBorder="1" applyAlignment="1" applyProtection="1">
      <alignment horizontal="center" vertical="center" textRotation="90" wrapText="1"/>
    </xf>
    <xf numFmtId="0" fontId="5" fillId="9" borderId="27" xfId="1" applyFont="1" applyFill="1" applyBorder="1" applyAlignment="1" applyProtection="1">
      <alignment horizontal="center" vertical="center" textRotation="90" wrapText="1"/>
    </xf>
    <xf numFmtId="2" fontId="5" fillId="8" borderId="2" xfId="2" applyNumberFormat="1" applyFont="1" applyFill="1" applyBorder="1" applyAlignment="1" applyProtection="1">
      <alignment horizontal="center" vertical="center" wrapText="1"/>
    </xf>
    <xf numFmtId="2" fontId="5" fillId="8" borderId="8" xfId="2" applyNumberFormat="1" applyFont="1" applyFill="1" applyBorder="1" applyAlignment="1" applyProtection="1">
      <alignment horizontal="center" vertical="center" wrapText="1"/>
    </xf>
    <xf numFmtId="2" fontId="5" fillId="0" borderId="5" xfId="2" applyNumberFormat="1" applyFont="1" applyFill="1" applyBorder="1" applyAlignment="1" applyProtection="1">
      <alignment horizontal="center" vertical="center" wrapText="1"/>
      <protection locked="0"/>
    </xf>
    <xf numFmtId="0" fontId="1" fillId="0" borderId="43" xfId="1" applyFont="1" applyBorder="1" applyAlignment="1">
      <alignment horizontal="center" vertical="center" wrapText="1"/>
    </xf>
    <xf numFmtId="0" fontId="1" fillId="0" borderId="34" xfId="1" applyFont="1" applyBorder="1" applyAlignment="1">
      <alignment horizontal="center" vertical="center" wrapText="1"/>
    </xf>
    <xf numFmtId="0" fontId="1" fillId="0" borderId="29" xfId="1" applyFont="1" applyBorder="1" applyAlignment="1">
      <alignment horizontal="center" vertical="center" wrapText="1"/>
    </xf>
    <xf numFmtId="0" fontId="1" fillId="0" borderId="41" xfId="1" applyFont="1" applyBorder="1" applyAlignment="1">
      <alignment horizontal="center" vertical="center" wrapText="1"/>
    </xf>
    <xf numFmtId="0" fontId="1" fillId="0" borderId="33" xfId="1" applyFont="1" applyBorder="1" applyAlignment="1">
      <alignment horizontal="center" vertical="center" wrapText="1"/>
    </xf>
    <xf numFmtId="0" fontId="1" fillId="0" borderId="27" xfId="1" applyFont="1" applyBorder="1" applyAlignment="1">
      <alignment horizontal="center" vertical="center" wrapText="1"/>
    </xf>
    <xf numFmtId="0" fontId="1" fillId="0" borderId="66" xfId="1" applyFont="1" applyBorder="1" applyAlignment="1">
      <alignment horizontal="center" vertical="center" wrapText="1"/>
    </xf>
    <xf numFmtId="0" fontId="1" fillId="0" borderId="53" xfId="1" applyFont="1" applyBorder="1" applyAlignment="1">
      <alignment horizontal="center" vertical="center" wrapText="1"/>
    </xf>
    <xf numFmtId="0" fontId="1" fillId="0" borderId="59" xfId="1" applyFont="1" applyBorder="1" applyAlignment="1">
      <alignment horizontal="center" vertical="center" wrapText="1"/>
    </xf>
    <xf numFmtId="1" fontId="1" fillId="8" borderId="2" xfId="1" applyNumberFormat="1" applyFont="1" applyFill="1" applyBorder="1" applyAlignment="1">
      <alignment horizontal="center" vertical="center" wrapText="1"/>
    </xf>
    <xf numFmtId="1" fontId="1" fillId="8" borderId="8" xfId="1" applyNumberFormat="1" applyFont="1" applyFill="1" applyBorder="1" applyAlignment="1">
      <alignment horizontal="center" vertical="center" wrapText="1"/>
    </xf>
    <xf numFmtId="2" fontId="5" fillId="0" borderId="2" xfId="2" applyNumberFormat="1" applyFont="1" applyFill="1" applyBorder="1" applyAlignment="1" applyProtection="1">
      <alignment horizontal="center" vertical="center" wrapText="1"/>
      <protection locked="0"/>
    </xf>
    <xf numFmtId="2" fontId="5" fillId="0" borderId="8" xfId="2" applyNumberFormat="1" applyFont="1" applyFill="1" applyBorder="1" applyAlignment="1" applyProtection="1">
      <alignment horizontal="center" vertical="center" wrapText="1"/>
      <protection locked="0"/>
    </xf>
    <xf numFmtId="0" fontId="5" fillId="4" borderId="43" xfId="1" applyFont="1" applyFill="1" applyBorder="1" applyAlignment="1" applyProtection="1">
      <alignment horizontal="center" vertical="center" wrapText="1"/>
    </xf>
    <xf numFmtId="0" fontId="5" fillId="4" borderId="41" xfId="1" applyFont="1" applyFill="1" applyBorder="1" applyAlignment="1" applyProtection="1">
      <alignment horizontal="center" vertical="center" wrapText="1"/>
    </xf>
    <xf numFmtId="0" fontId="5" fillId="9" borderId="5" xfId="1" applyFont="1" applyFill="1" applyBorder="1" applyAlignment="1" applyProtection="1">
      <alignment horizontal="center" vertical="center" textRotation="90" wrapText="1"/>
    </xf>
    <xf numFmtId="0" fontId="5" fillId="9" borderId="8" xfId="1" applyFont="1" applyFill="1" applyBorder="1" applyAlignment="1" applyProtection="1">
      <alignment horizontal="center" vertical="center" textRotation="90" wrapText="1"/>
    </xf>
    <xf numFmtId="0" fontId="5" fillId="9" borderId="49" xfId="0" applyFont="1" applyFill="1" applyBorder="1" applyAlignment="1" applyProtection="1">
      <alignment horizontal="center" vertical="center" wrapText="1"/>
    </xf>
    <xf numFmtId="0" fontId="5" fillId="9" borderId="47" xfId="0" applyFont="1" applyFill="1" applyBorder="1" applyAlignment="1" applyProtection="1">
      <alignment horizontal="center" vertical="center" wrapText="1"/>
    </xf>
    <xf numFmtId="0" fontId="5" fillId="9" borderId="66" xfId="1" applyFont="1" applyFill="1" applyBorder="1" applyAlignment="1" applyProtection="1">
      <alignment horizontal="center" vertical="center" wrapText="1"/>
    </xf>
    <xf numFmtId="0" fontId="5" fillId="9" borderId="69" xfId="0" applyFont="1" applyFill="1" applyBorder="1" applyAlignment="1" applyProtection="1">
      <alignment horizontal="center" vertical="center" wrapText="1"/>
    </xf>
    <xf numFmtId="0" fontId="5" fillId="9" borderId="18" xfId="0" applyFont="1" applyFill="1" applyBorder="1" applyAlignment="1" applyProtection="1">
      <alignment horizontal="center" vertical="center" wrapText="1"/>
    </xf>
    <xf numFmtId="0" fontId="5" fillId="9" borderId="68" xfId="0" applyFont="1" applyFill="1" applyBorder="1" applyAlignment="1" applyProtection="1">
      <alignment horizontal="center" vertical="center" wrapText="1"/>
    </xf>
    <xf numFmtId="0" fontId="5" fillId="9" borderId="0" xfId="0" applyFont="1" applyFill="1" applyBorder="1" applyAlignment="1" applyProtection="1">
      <alignment horizontal="center" vertical="center" wrapText="1"/>
    </xf>
    <xf numFmtId="0" fontId="5" fillId="9" borderId="64" xfId="0" applyFont="1" applyFill="1" applyBorder="1" applyAlignment="1" applyProtection="1">
      <alignment horizontal="center" vertical="center" wrapText="1"/>
    </xf>
    <xf numFmtId="0" fontId="1" fillId="0" borderId="43" xfId="1" applyFont="1" applyBorder="1" applyAlignment="1" applyProtection="1">
      <alignment horizontal="left" vertical="center" wrapText="1"/>
      <protection locked="0"/>
    </xf>
    <xf numFmtId="0" fontId="1" fillId="0" borderId="29" xfId="1" applyFont="1" applyBorder="1" applyAlignment="1" applyProtection="1">
      <alignment horizontal="left" vertical="center" wrapText="1"/>
      <protection locked="0"/>
    </xf>
    <xf numFmtId="0" fontId="1" fillId="0" borderId="42" xfId="1" applyFont="1" applyBorder="1" applyAlignment="1" applyProtection="1">
      <alignment horizontal="justify" vertical="center" wrapText="1"/>
      <protection locked="0"/>
    </xf>
    <xf numFmtId="0" fontId="1" fillId="0" borderId="11" xfId="1" applyFont="1" applyBorder="1" applyAlignment="1" applyProtection="1">
      <alignment horizontal="justify" vertical="center" wrapText="1"/>
      <protection locked="0"/>
    </xf>
    <xf numFmtId="0" fontId="5" fillId="0" borderId="42" xfId="1" applyFont="1" applyBorder="1" applyAlignment="1" applyProtection="1">
      <alignment horizontal="center" vertical="center" wrapText="1"/>
      <protection locked="0"/>
    </xf>
    <xf numFmtId="0" fontId="5" fillId="9" borderId="69" xfId="1" applyFont="1" applyFill="1" applyBorder="1" applyAlignment="1" applyProtection="1">
      <alignment horizontal="center" vertical="center" wrapText="1"/>
    </xf>
    <xf numFmtId="0" fontId="5" fillId="9" borderId="18" xfId="1" applyFont="1" applyFill="1" applyBorder="1" applyAlignment="1" applyProtection="1">
      <alignment horizontal="center" vertical="center" wrapText="1"/>
    </xf>
    <xf numFmtId="0" fontId="5" fillId="9" borderId="1" xfId="1" applyFont="1" applyFill="1" applyBorder="1" applyAlignment="1">
      <alignment horizontal="center" vertical="center" wrapText="1"/>
    </xf>
    <xf numFmtId="0" fontId="5" fillId="9" borderId="2" xfId="1" applyFont="1" applyFill="1" applyBorder="1" applyAlignment="1">
      <alignment horizontal="center" vertical="center" wrapText="1"/>
    </xf>
    <xf numFmtId="0" fontId="5" fillId="9" borderId="3" xfId="1" applyFont="1" applyFill="1" applyBorder="1" applyAlignment="1">
      <alignment horizontal="center" vertical="center" wrapText="1"/>
    </xf>
    <xf numFmtId="0" fontId="5" fillId="9" borderId="42" xfId="1" applyFont="1" applyFill="1" applyBorder="1" applyAlignment="1">
      <alignment horizontal="center" vertical="center" wrapText="1"/>
    </xf>
    <xf numFmtId="0" fontId="5" fillId="9" borderId="45" xfId="1" applyFont="1" applyFill="1" applyBorder="1" applyAlignment="1">
      <alignment horizontal="center" vertical="center" wrapText="1"/>
    </xf>
    <xf numFmtId="0" fontId="5" fillId="9" borderId="2" xfId="1" applyFont="1" applyFill="1" applyBorder="1" applyAlignment="1" applyProtection="1">
      <alignment horizontal="center" vertical="center" wrapText="1"/>
    </xf>
    <xf numFmtId="0" fontId="5" fillId="9" borderId="5" xfId="1" applyFont="1" applyFill="1" applyBorder="1" applyAlignment="1" applyProtection="1">
      <alignment horizontal="center" vertical="center" wrapText="1"/>
    </xf>
    <xf numFmtId="0" fontId="5" fillId="9" borderId="8" xfId="1" applyFont="1" applyFill="1" applyBorder="1" applyAlignment="1" applyProtection="1">
      <alignment horizontal="center" vertical="center" wrapText="1"/>
    </xf>
    <xf numFmtId="0" fontId="5" fillId="9" borderId="1" xfId="0" applyFont="1" applyFill="1" applyBorder="1" applyAlignment="1" applyProtection="1">
      <alignment horizontal="center" vertical="center" wrapText="1"/>
    </xf>
    <xf numFmtId="0" fontId="5" fillId="9" borderId="3" xfId="0" applyFont="1" applyFill="1" applyBorder="1" applyAlignment="1" applyProtection="1">
      <alignment horizontal="center" vertical="center" wrapText="1"/>
    </xf>
    <xf numFmtId="0" fontId="5" fillId="9" borderId="4" xfId="0" applyFont="1" applyFill="1" applyBorder="1" applyAlignment="1" applyProtection="1">
      <alignment horizontal="center" vertical="center" wrapText="1"/>
    </xf>
    <xf numFmtId="0" fontId="5" fillId="9" borderId="7" xfId="0" applyFont="1" applyFill="1" applyBorder="1" applyAlignment="1" applyProtection="1">
      <alignment horizontal="center" vertical="center" wrapText="1"/>
    </xf>
    <xf numFmtId="0" fontId="5" fillId="9" borderId="67" xfId="0" applyFont="1" applyFill="1" applyBorder="1" applyAlignment="1" applyProtection="1">
      <alignment horizontal="center" vertical="center" wrapText="1"/>
    </xf>
    <xf numFmtId="0" fontId="1" fillId="8" borderId="2" xfId="1" applyFont="1" applyFill="1" applyBorder="1" applyAlignment="1">
      <alignment horizontal="center" vertical="center" wrapText="1"/>
    </xf>
    <xf numFmtId="0" fontId="1" fillId="8" borderId="8" xfId="1" applyFont="1" applyFill="1" applyBorder="1" applyAlignment="1">
      <alignment horizontal="center" vertical="center" wrapText="1"/>
    </xf>
    <xf numFmtId="0" fontId="5" fillId="9" borderId="68" xfId="1" applyFont="1" applyFill="1" applyBorder="1" applyAlignment="1" applyProtection="1">
      <alignment horizontal="center" vertical="center" wrapText="1"/>
    </xf>
    <xf numFmtId="0" fontId="5" fillId="9" borderId="0" xfId="1" applyFont="1" applyFill="1" applyBorder="1" applyAlignment="1" applyProtection="1">
      <alignment horizontal="center" vertical="center" wrapText="1"/>
    </xf>
    <xf numFmtId="0" fontId="5" fillId="9" borderId="64" xfId="1" applyFont="1" applyFill="1" applyBorder="1" applyAlignment="1" applyProtection="1">
      <alignment horizontal="center" vertical="center" wrapText="1"/>
    </xf>
    <xf numFmtId="0" fontId="5" fillId="9" borderId="60" xfId="1" applyFont="1" applyFill="1" applyBorder="1" applyAlignment="1" applyProtection="1">
      <alignment horizontal="center" vertical="center" wrapText="1"/>
    </xf>
    <xf numFmtId="0" fontId="5" fillId="9" borderId="21" xfId="1" applyFont="1" applyFill="1" applyBorder="1" applyAlignment="1" applyProtection="1">
      <alignment horizontal="center" vertical="center" wrapText="1"/>
    </xf>
    <xf numFmtId="0" fontId="5" fillId="9" borderId="23" xfId="1" applyFont="1" applyFill="1" applyBorder="1" applyAlignment="1" applyProtection="1">
      <alignment horizontal="center" vertical="center" wrapText="1"/>
    </xf>
    <xf numFmtId="0" fontId="5" fillId="9" borderId="41" xfId="1" applyFont="1" applyFill="1" applyBorder="1" applyAlignment="1" applyProtection="1">
      <alignment horizontal="center" vertical="center" wrapText="1"/>
    </xf>
    <xf numFmtId="0" fontId="5" fillId="9" borderId="3" xfId="1" applyFont="1" applyFill="1" applyBorder="1" applyAlignment="1" applyProtection="1">
      <alignment horizontal="center" vertical="center" wrapText="1"/>
    </xf>
    <xf numFmtId="0" fontId="5" fillId="9" borderId="6" xfId="1" applyFont="1" applyFill="1" applyBorder="1" applyAlignment="1" applyProtection="1">
      <alignment horizontal="center" vertical="center" wrapText="1"/>
    </xf>
    <xf numFmtId="0" fontId="5" fillId="9" borderId="9" xfId="1" applyFont="1" applyFill="1" applyBorder="1" applyAlignment="1" applyProtection="1">
      <alignment horizontal="center" vertical="center" wrapText="1"/>
    </xf>
    <xf numFmtId="0" fontId="5" fillId="9" borderId="5" xfId="0" applyFont="1" applyFill="1" applyBorder="1" applyAlignment="1" applyProtection="1">
      <alignment horizontal="center" vertical="center" wrapText="1"/>
    </xf>
    <xf numFmtId="0" fontId="5" fillId="9" borderId="8" xfId="0" applyFont="1" applyFill="1" applyBorder="1" applyAlignment="1" applyProtection="1">
      <alignment horizontal="center" vertical="center" wrapText="1"/>
    </xf>
    <xf numFmtId="0" fontId="5" fillId="9" borderId="42" xfId="1" applyFont="1" applyFill="1" applyBorder="1" applyAlignment="1" applyProtection="1">
      <alignment horizontal="center" vertical="center" wrapText="1"/>
    </xf>
    <xf numFmtId="0" fontId="1" fillId="0" borderId="1" xfId="1" applyFont="1" applyBorder="1" applyAlignment="1" applyProtection="1">
      <alignment horizontal="center" vertical="center" wrapText="1"/>
      <protection locked="0"/>
    </xf>
    <xf numFmtId="0" fontId="1" fillId="0" borderId="7" xfId="1" applyFont="1" applyBorder="1" applyAlignment="1" applyProtection="1">
      <alignment horizontal="center" vertical="center" wrapText="1"/>
      <protection locked="0"/>
    </xf>
    <xf numFmtId="0" fontId="1" fillId="0" borderId="3" xfId="1" applyFont="1" applyBorder="1" applyAlignment="1" applyProtection="1">
      <alignment horizontal="center" vertical="center" wrapText="1"/>
      <protection locked="0"/>
    </xf>
    <xf numFmtId="0" fontId="1" fillId="0" borderId="9" xfId="1" applyFont="1" applyBorder="1" applyAlignment="1" applyProtection="1">
      <alignment horizontal="center" vertical="center" wrapText="1"/>
      <protection locked="0"/>
    </xf>
    <xf numFmtId="0" fontId="1" fillId="0" borderId="2" xfId="1" applyFont="1" applyFill="1" applyBorder="1" applyAlignment="1" applyProtection="1">
      <alignment horizontal="center" vertical="center" wrapText="1"/>
      <protection locked="0"/>
    </xf>
    <xf numFmtId="0" fontId="1" fillId="0" borderId="8" xfId="1" applyFont="1" applyFill="1" applyBorder="1" applyAlignment="1" applyProtection="1">
      <alignment horizontal="center" vertical="center" wrapText="1"/>
      <protection locked="0"/>
    </xf>
    <xf numFmtId="0" fontId="1" fillId="0" borderId="2" xfId="1" applyFont="1" applyBorder="1" applyAlignment="1" applyProtection="1">
      <alignment horizontal="center" vertical="center" wrapText="1"/>
      <protection locked="0"/>
    </xf>
    <xf numFmtId="0" fontId="1" fillId="0" borderId="8" xfId="1" applyFont="1" applyBorder="1" applyAlignment="1" applyProtection="1">
      <alignment horizontal="center" vertical="center" wrapText="1"/>
      <protection locked="0"/>
    </xf>
    <xf numFmtId="0" fontId="1" fillId="0" borderId="2" xfId="1" applyFont="1" applyBorder="1" applyAlignment="1">
      <alignment horizontal="left" vertical="center" wrapText="1"/>
    </xf>
    <xf numFmtId="0" fontId="1" fillId="0" borderId="3" xfId="1" applyFont="1" applyBorder="1" applyAlignment="1">
      <alignment horizontal="left" vertical="center" wrapText="1"/>
    </xf>
    <xf numFmtId="0" fontId="1" fillId="0" borderId="5" xfId="1" applyFont="1" applyBorder="1" applyAlignment="1">
      <alignment horizontal="left" vertical="center" wrapText="1"/>
    </xf>
    <xf numFmtId="0" fontId="1" fillId="0" borderId="6" xfId="1" applyFont="1" applyBorder="1" applyAlignment="1">
      <alignment horizontal="left" vertical="center" wrapText="1"/>
    </xf>
    <xf numFmtId="0" fontId="5" fillId="9" borderId="62" xfId="0" applyFont="1" applyFill="1" applyBorder="1" applyAlignment="1" applyProtection="1">
      <alignment horizontal="center" vertical="center" wrapText="1"/>
    </xf>
    <xf numFmtId="0" fontId="5" fillId="9" borderId="54" xfId="0" applyFont="1" applyFill="1" applyBorder="1" applyAlignment="1" applyProtection="1">
      <alignment horizontal="center" vertical="center" wrapText="1"/>
    </xf>
    <xf numFmtId="0" fontId="5" fillId="9" borderId="58" xfId="0" applyFont="1" applyFill="1" applyBorder="1" applyAlignment="1" applyProtection="1">
      <alignment horizontal="center" vertical="center" wrapText="1"/>
    </xf>
    <xf numFmtId="0" fontId="5" fillId="0" borderId="19" xfId="1" applyFont="1" applyBorder="1" applyAlignment="1">
      <alignment horizontal="left" vertical="center" wrapText="1"/>
    </xf>
    <xf numFmtId="0" fontId="5" fillId="0" borderId="10" xfId="1" applyFont="1" applyBorder="1" applyAlignment="1">
      <alignment horizontal="left" vertical="center" wrapText="1"/>
    </xf>
    <xf numFmtId="0" fontId="5" fillId="0" borderId="20" xfId="1" applyFont="1" applyBorder="1" applyAlignment="1">
      <alignment horizontal="left"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2" xfId="1" applyFont="1" applyBorder="1" applyAlignment="1" applyProtection="1">
      <alignment horizontal="center" vertical="center" wrapText="1"/>
      <protection locked="0"/>
    </xf>
    <xf numFmtId="0" fontId="5" fillId="0" borderId="5" xfId="1" applyFont="1" applyBorder="1" applyAlignment="1" applyProtection="1">
      <alignment horizontal="center" vertical="center" wrapText="1"/>
      <protection locked="0"/>
    </xf>
    <xf numFmtId="0" fontId="10" fillId="3" borderId="43" xfId="0" applyFont="1" applyFill="1" applyBorder="1" applyAlignment="1" applyProtection="1">
      <alignment horizontal="center" vertical="center" wrapText="1"/>
    </xf>
    <xf numFmtId="0" fontId="10" fillId="3" borderId="42" xfId="0" applyFont="1" applyFill="1" applyBorder="1" applyAlignment="1" applyProtection="1">
      <alignment horizontal="center" vertical="center" wrapText="1"/>
    </xf>
    <xf numFmtId="0" fontId="10" fillId="3" borderId="41" xfId="0" applyFont="1" applyFill="1" applyBorder="1" applyAlignment="1" applyProtection="1">
      <alignment horizontal="center" vertical="center" wrapText="1"/>
    </xf>
    <xf numFmtId="0" fontId="5" fillId="9" borderId="46" xfId="1" applyFont="1" applyFill="1" applyBorder="1" applyAlignment="1">
      <alignment horizontal="center" vertical="center" wrapText="1"/>
    </xf>
    <xf numFmtId="0" fontId="5" fillId="9" borderId="4" xfId="1" applyFont="1" applyFill="1" applyBorder="1" applyAlignment="1" applyProtection="1">
      <alignment horizontal="center" vertical="center" wrapText="1"/>
    </xf>
    <xf numFmtId="0" fontId="5" fillId="9" borderId="7" xfId="1" applyFont="1" applyFill="1" applyBorder="1" applyAlignment="1" applyProtection="1">
      <alignment horizontal="center" vertical="center" wrapText="1"/>
    </xf>
    <xf numFmtId="0" fontId="5" fillId="9" borderId="37" xfId="1" applyFont="1" applyFill="1" applyBorder="1" applyAlignment="1" applyProtection="1">
      <alignment horizontal="center" vertical="center" textRotation="90" wrapText="1"/>
    </xf>
    <xf numFmtId="0" fontId="5" fillId="9" borderId="32" xfId="1" applyFont="1" applyFill="1" applyBorder="1" applyAlignment="1" applyProtection="1">
      <alignment horizontal="center" vertical="center" textRotation="90" wrapText="1"/>
    </xf>
    <xf numFmtId="2" fontId="5" fillId="9" borderId="19" xfId="2" applyNumberFormat="1" applyFont="1" applyFill="1" applyBorder="1" applyAlignment="1" applyProtection="1">
      <alignment horizontal="center" vertical="center" wrapText="1"/>
    </xf>
    <xf numFmtId="2" fontId="5" fillId="9" borderId="34" xfId="2" applyNumberFormat="1" applyFont="1" applyFill="1" applyBorder="1" applyAlignment="1" applyProtection="1">
      <alignment horizontal="center" vertical="center" wrapText="1"/>
    </xf>
    <xf numFmtId="2" fontId="5" fillId="9" borderId="29" xfId="2" applyNumberFormat="1" applyFont="1" applyFill="1" applyBorder="1" applyAlignment="1" applyProtection="1">
      <alignment horizontal="center" vertical="center" wrapText="1"/>
    </xf>
    <xf numFmtId="0" fontId="5" fillId="9" borderId="56" xfId="1" applyFont="1" applyFill="1" applyBorder="1" applyAlignment="1" applyProtection="1">
      <alignment horizontal="center" vertical="center" wrapText="1"/>
    </xf>
    <xf numFmtId="0" fontId="5" fillId="9" borderId="67" xfId="1" applyFont="1" applyFill="1" applyBorder="1" applyAlignment="1" applyProtection="1">
      <alignment horizontal="center" vertical="center" wrapText="1"/>
    </xf>
    <xf numFmtId="0" fontId="5" fillId="9" borderId="34" xfId="0" applyFont="1" applyFill="1" applyBorder="1" applyAlignment="1" applyProtection="1">
      <alignment horizontal="center" vertical="center" wrapText="1"/>
    </xf>
    <xf numFmtId="0" fontId="5" fillId="9" borderId="29" xfId="0" applyFont="1" applyFill="1" applyBorder="1" applyAlignment="1" applyProtection="1">
      <alignment horizontal="center" vertical="center" wrapText="1"/>
    </xf>
    <xf numFmtId="0" fontId="1" fillId="0" borderId="46" xfId="1" applyFont="1" applyBorder="1" applyAlignment="1" applyProtection="1">
      <alignment horizontal="center" vertical="center" wrapText="1"/>
      <protection locked="0"/>
    </xf>
    <xf numFmtId="0" fontId="1" fillId="0" borderId="32" xfId="1" applyFont="1" applyBorder="1" applyAlignment="1" applyProtection="1">
      <alignment horizontal="center" vertical="center" wrapText="1"/>
      <protection locked="0"/>
    </xf>
    <xf numFmtId="0" fontId="1" fillId="0" borderId="45" xfId="1" applyFont="1" applyBorder="1" applyAlignment="1">
      <alignment horizontal="center" vertical="center" wrapText="1"/>
    </xf>
    <xf numFmtId="0" fontId="1" fillId="0" borderId="31" xfId="1" applyFont="1" applyBorder="1" applyAlignment="1">
      <alignment horizontal="center" vertical="center" wrapText="1"/>
    </xf>
    <xf numFmtId="0" fontId="5" fillId="4" borderId="43" xfId="1" applyFont="1" applyFill="1" applyBorder="1" applyAlignment="1">
      <alignment horizontal="center" vertical="center" wrapText="1"/>
    </xf>
    <xf numFmtId="0" fontId="5" fillId="4" borderId="34" xfId="1" applyFont="1" applyFill="1" applyBorder="1" applyAlignment="1">
      <alignment horizontal="center" vertical="center" wrapText="1"/>
    </xf>
    <xf numFmtId="0" fontId="5" fillId="4" borderId="41" xfId="1" applyFont="1" applyFill="1" applyBorder="1" applyAlignment="1">
      <alignment horizontal="center" vertical="center" wrapText="1"/>
    </xf>
    <xf numFmtId="0" fontId="5" fillId="4" borderId="33" xfId="1"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5" fillId="9" borderId="43" xfId="0" applyFont="1" applyFill="1" applyBorder="1" applyAlignment="1" applyProtection="1">
      <alignment horizontal="center" vertical="center" wrapText="1"/>
    </xf>
    <xf numFmtId="0" fontId="5" fillId="9" borderId="20" xfId="0" applyFont="1" applyFill="1" applyBorder="1" applyAlignment="1" applyProtection="1">
      <alignment horizontal="center" vertical="center" wrapText="1"/>
    </xf>
    <xf numFmtId="0" fontId="5" fillId="9" borderId="33" xfId="0" applyFont="1" applyFill="1" applyBorder="1" applyAlignment="1" applyProtection="1">
      <alignment horizontal="center" vertical="center" wrapText="1"/>
    </xf>
    <xf numFmtId="0" fontId="5" fillId="9" borderId="27" xfId="0" applyFont="1" applyFill="1" applyBorder="1" applyAlignment="1" applyProtection="1">
      <alignment horizontal="center" vertical="center" wrapText="1"/>
    </xf>
    <xf numFmtId="14" fontId="1" fillId="0" borderId="2" xfId="1" applyNumberFormat="1" applyFont="1" applyBorder="1" applyAlignment="1" applyProtection="1">
      <alignment horizontal="center" vertical="center" wrapText="1"/>
      <protection locked="0"/>
    </xf>
    <xf numFmtId="14" fontId="1" fillId="0" borderId="3" xfId="1" applyNumberFormat="1" applyFont="1" applyBorder="1" applyAlignment="1" applyProtection="1">
      <alignment horizontal="center" vertical="center" wrapText="1"/>
      <protection locked="0"/>
    </xf>
    <xf numFmtId="0" fontId="1" fillId="0" borderId="1" xfId="1" applyFont="1" applyBorder="1" applyAlignment="1">
      <alignment horizontal="center" vertical="center" wrapText="1"/>
    </xf>
    <xf numFmtId="0" fontId="1" fillId="0" borderId="7" xfId="1" applyFont="1" applyBorder="1" applyAlignment="1">
      <alignment horizontal="center" vertical="center" wrapText="1"/>
    </xf>
    <xf numFmtId="0" fontId="1" fillId="0" borderId="3" xfId="1" applyFont="1" applyBorder="1" applyAlignment="1">
      <alignment horizontal="center" vertical="center" wrapText="1"/>
    </xf>
    <xf numFmtId="0" fontId="1" fillId="0" borderId="9" xfId="1" applyFont="1" applyBorder="1" applyAlignment="1">
      <alignment horizontal="center" vertical="center" wrapText="1"/>
    </xf>
    <xf numFmtId="0" fontId="1" fillId="0" borderId="44"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70" xfId="1" applyFont="1" applyBorder="1" applyAlignment="1" applyProtection="1">
      <alignment horizontal="center" vertical="center" wrapText="1"/>
      <protection locked="0"/>
    </xf>
    <xf numFmtId="0" fontId="1" fillId="0" borderId="54" xfId="1" applyFont="1" applyBorder="1" applyAlignment="1" applyProtection="1">
      <alignment horizontal="center" vertical="center" wrapText="1"/>
      <protection locked="0"/>
    </xf>
    <xf numFmtId="0" fontId="1" fillId="0" borderId="58" xfId="1" applyFont="1" applyBorder="1" applyAlignment="1" applyProtection="1">
      <alignment horizontal="center" vertical="center" wrapText="1"/>
      <protection locked="0"/>
    </xf>
    <xf numFmtId="0" fontId="5" fillId="9" borderId="33" xfId="1" applyFont="1" applyFill="1" applyBorder="1" applyAlignment="1" applyProtection="1">
      <alignment horizontal="center" vertical="center" wrapText="1"/>
    </xf>
    <xf numFmtId="0" fontId="5" fillId="9" borderId="27" xfId="1" applyFont="1" applyFill="1" applyBorder="1" applyAlignment="1" applyProtection="1">
      <alignment horizontal="center" vertical="center" wrapText="1"/>
    </xf>
    <xf numFmtId="0" fontId="5" fillId="9" borderId="70" xfId="1" applyFont="1" applyFill="1" applyBorder="1" applyAlignment="1" applyProtection="1">
      <alignment horizontal="center" vertical="center" wrapText="1"/>
    </xf>
    <xf numFmtId="0" fontId="5" fillId="9" borderId="54" xfId="1" applyFont="1" applyFill="1" applyBorder="1" applyAlignment="1" applyProtection="1">
      <alignment horizontal="center" vertical="center" wrapText="1"/>
    </xf>
    <xf numFmtId="0" fontId="5" fillId="9" borderId="58" xfId="1" applyFont="1" applyFill="1" applyBorder="1" applyAlignment="1" applyProtection="1">
      <alignment horizontal="center" vertical="center" wrapText="1"/>
    </xf>
    <xf numFmtId="0" fontId="1" fillId="0" borderId="0" xfId="1" applyFont="1" applyBorder="1" applyAlignment="1" applyProtection="1">
      <alignment horizontal="left" vertical="center" wrapText="1"/>
      <protection locked="0"/>
    </xf>
    <xf numFmtId="0" fontId="10" fillId="3" borderId="42"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 fillId="0" borderId="41" xfId="1" applyFont="1" applyBorder="1" applyAlignment="1" applyProtection="1">
      <alignment horizontal="left" vertical="center" wrapText="1"/>
      <protection locked="0"/>
    </xf>
    <xf numFmtId="0" fontId="1" fillId="0" borderId="27" xfId="1" applyFont="1" applyBorder="1" applyAlignment="1" applyProtection="1">
      <alignment horizontal="left" vertical="center" wrapText="1"/>
      <protection locked="0"/>
    </xf>
    <xf numFmtId="14" fontId="1" fillId="0" borderId="8" xfId="1" applyNumberFormat="1" applyFont="1" applyBorder="1" applyAlignment="1" applyProtection="1">
      <alignment horizontal="center" vertical="center" wrapText="1"/>
      <protection locked="0"/>
    </xf>
    <xf numFmtId="14" fontId="1" fillId="0" borderId="9" xfId="1" applyNumberFormat="1" applyFont="1" applyBorder="1" applyAlignment="1" applyProtection="1">
      <alignment horizontal="center" vertical="center" wrapText="1"/>
      <protection locked="0"/>
    </xf>
    <xf numFmtId="0" fontId="1" fillId="0" borderId="1" xfId="1" applyFont="1" applyFill="1" applyBorder="1" applyAlignment="1" applyProtection="1">
      <alignment horizontal="center" vertical="center" wrapText="1"/>
      <protection locked="0"/>
    </xf>
    <xf numFmtId="0" fontId="1" fillId="0" borderId="7" xfId="1" applyFont="1" applyFill="1" applyBorder="1" applyAlignment="1" applyProtection="1">
      <alignment horizontal="center" vertical="center" wrapText="1"/>
      <protection locked="0"/>
    </xf>
    <xf numFmtId="9" fontId="1" fillId="0" borderId="41" xfId="1" applyNumberFormat="1" applyFont="1" applyBorder="1" applyAlignment="1" applyProtection="1">
      <alignment horizontal="center" vertical="center" wrapText="1"/>
      <protection locked="0"/>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4" borderId="5" xfId="0" applyFont="1" applyFill="1" applyBorder="1" applyAlignment="1">
      <alignment horizontal="center" vertical="center" wrapText="1"/>
    </xf>
    <xf numFmtId="0" fontId="2" fillId="0" borderId="1" xfId="0" applyFont="1" applyBorder="1" applyAlignment="1">
      <alignment horizontal="center"/>
    </xf>
    <xf numFmtId="0" fontId="2" fillId="0" borderId="4" xfId="0" applyFont="1" applyBorder="1" applyAlignment="1">
      <alignment horizontal="center"/>
    </xf>
    <xf numFmtId="0" fontId="2" fillId="0" borderId="19" xfId="0" applyFont="1" applyBorder="1" applyAlignment="1">
      <alignment horizontal="center"/>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 fillId="0" borderId="10" xfId="1" applyFont="1" applyBorder="1" applyAlignment="1">
      <alignment horizontal="left" vertical="center" wrapText="1"/>
    </xf>
    <xf numFmtId="0" fontId="1" fillId="0" borderId="20" xfId="1" applyFont="1" applyBorder="1" applyAlignment="1">
      <alignment horizontal="left" vertical="center" wrapText="1"/>
    </xf>
    <xf numFmtId="0" fontId="2" fillId="2" borderId="15" xfId="0" applyFont="1" applyFill="1" applyBorder="1" applyAlignment="1">
      <alignment horizontal="left"/>
    </xf>
    <xf numFmtId="0" fontId="2" fillId="2" borderId="16" xfId="0" applyFont="1" applyFill="1" applyBorder="1" applyAlignment="1">
      <alignment horizontal="left"/>
    </xf>
    <xf numFmtId="0" fontId="2" fillId="2" borderId="17" xfId="0" applyFont="1" applyFill="1" applyBorder="1" applyAlignment="1">
      <alignment horizontal="left"/>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23" xfId="0" applyFont="1" applyFill="1" applyBorder="1" applyAlignment="1">
      <alignment horizont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4" xfId="0" applyFont="1" applyFill="1" applyBorder="1" applyAlignment="1">
      <alignment horizontal="center" vertical="center"/>
    </xf>
    <xf numFmtId="0" fontId="3" fillId="6" borderId="5" xfId="0" applyFont="1" applyFill="1" applyBorder="1" applyAlignment="1">
      <alignment horizontal="center" vertical="center" wrapText="1"/>
    </xf>
    <xf numFmtId="0" fontId="3" fillId="6" borderId="5" xfId="0" applyFont="1" applyFill="1" applyBorder="1" applyAlignment="1">
      <alignment horizontal="center" vertical="center"/>
    </xf>
    <xf numFmtId="0" fontId="1"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3" fillId="5" borderId="5" xfId="0" applyFont="1" applyFill="1" applyBorder="1" applyAlignment="1">
      <alignment horizontal="justify" vertical="center" wrapText="1"/>
    </xf>
    <xf numFmtId="0" fontId="2" fillId="2" borderId="24" xfId="0" applyFont="1" applyFill="1" applyBorder="1" applyAlignment="1">
      <alignment horizontal="center"/>
    </xf>
    <xf numFmtId="0" fontId="2" fillId="2" borderId="11" xfId="0" applyFont="1" applyFill="1" applyBorder="1" applyAlignment="1">
      <alignment horizontal="center"/>
    </xf>
    <xf numFmtId="0" fontId="2" fillId="2" borderId="25" xfId="0" applyFont="1" applyFill="1" applyBorder="1" applyAlignment="1">
      <alignment horizontal="center"/>
    </xf>
    <xf numFmtId="14" fontId="2" fillId="0" borderId="10" xfId="0" applyNumberFormat="1" applyFont="1" applyFill="1" applyBorder="1" applyAlignment="1">
      <alignment horizontal="center" vertical="center" wrapText="1"/>
    </xf>
    <xf numFmtId="14" fontId="2" fillId="0" borderId="26" xfId="0" applyNumberFormat="1" applyFont="1" applyFill="1" applyBorder="1" applyAlignment="1">
      <alignment horizontal="center" vertical="center" wrapText="1"/>
    </xf>
    <xf numFmtId="14" fontId="2" fillId="0" borderId="11" xfId="0" applyNumberFormat="1" applyFont="1" applyFill="1" applyBorder="1" applyAlignment="1">
      <alignment horizontal="center" vertical="center" wrapText="1"/>
    </xf>
    <xf numFmtId="14" fontId="8" fillId="0" borderId="5" xfId="0" applyNumberFormat="1" applyFont="1" applyFill="1" applyBorder="1" applyAlignment="1">
      <alignment horizontal="center" vertical="center" wrapText="1"/>
    </xf>
    <xf numFmtId="14" fontId="1" fillId="0" borderId="10" xfId="0" applyNumberFormat="1" applyFont="1" applyFill="1" applyBorder="1" applyAlignment="1">
      <alignment horizontal="center" vertical="center" wrapText="1"/>
    </xf>
    <xf numFmtId="14" fontId="1" fillId="0" borderId="26" xfId="0" applyNumberFormat="1" applyFont="1" applyFill="1" applyBorder="1" applyAlignment="1">
      <alignment horizontal="center" vertical="center" wrapText="1"/>
    </xf>
    <xf numFmtId="14" fontId="1" fillId="0" borderId="11" xfId="0" applyNumberFormat="1" applyFont="1" applyFill="1" applyBorder="1" applyAlignment="1">
      <alignment horizontal="center" vertical="center" wrapText="1"/>
    </xf>
    <xf numFmtId="14" fontId="2" fillId="0" borderId="5" xfId="0" applyNumberFormat="1" applyFont="1" applyFill="1" applyBorder="1" applyAlignment="1">
      <alignment horizontal="center" vertical="center" wrapText="1"/>
    </xf>
  </cellXfs>
  <cellStyles count="4">
    <cellStyle name="Millares" xfId="2" builtinId="3"/>
    <cellStyle name="Normal" xfId="0" builtinId="0"/>
    <cellStyle name="Normal 2" xfId="1"/>
    <cellStyle name="Porcentaje" xfId="3" builtinId="5"/>
  </cellStyles>
  <dxfs count="40">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323850</xdr:colOff>
          <xdr:row>9</xdr:row>
          <xdr:rowOff>142875</xdr:rowOff>
        </xdr:from>
        <xdr:to>
          <xdr:col>11</xdr:col>
          <xdr:colOff>1390650</xdr:colOff>
          <xdr:row>10</xdr:row>
          <xdr:rowOff>219075</xdr:rowOff>
        </xdr:to>
        <xdr:sp macro="" textlink="">
          <xdr:nvSpPr>
            <xdr:cNvPr id="6163" name="Button 19" hidden="1">
              <a:extLst>
                <a:ext uri="{63B3BB69-23CF-44E3-9099-C40C66FF867C}">
                  <a14:compatExt spid="_x0000_s6163"/>
                </a:ext>
                <a:ext uri="{FF2B5EF4-FFF2-40B4-BE49-F238E27FC236}">
                  <a16:creationId xmlns:a16="http://schemas.microsoft.com/office/drawing/2014/main" xmlns="" id="{00000000-0008-0000-0000-000013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Hacer clik aquí para valorar controles (obligatorio)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285750</xdr:colOff>
          <xdr:row>11</xdr:row>
          <xdr:rowOff>123825</xdr:rowOff>
        </xdr:from>
        <xdr:to>
          <xdr:col>5</xdr:col>
          <xdr:colOff>1552575</xdr:colOff>
          <xdr:row>12</xdr:row>
          <xdr:rowOff>85725</xdr:rowOff>
        </xdr:to>
        <xdr:sp macro="" textlink="">
          <xdr:nvSpPr>
            <xdr:cNvPr id="6164" name="Button 20" hidden="1">
              <a:extLst>
                <a:ext uri="{63B3BB69-23CF-44E3-9099-C40C66FF867C}">
                  <a14:compatExt spid="_x0000_s6164"/>
                </a:ext>
                <a:ext uri="{FF2B5EF4-FFF2-40B4-BE49-F238E27FC236}">
                  <a16:creationId xmlns:a16="http://schemas.microsoft.com/office/drawing/2014/main" xmlns="" id="{00000000-0008-0000-0000-000014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Agregar Causa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285750</xdr:colOff>
          <xdr:row>12</xdr:row>
          <xdr:rowOff>142875</xdr:rowOff>
        </xdr:from>
        <xdr:to>
          <xdr:col>5</xdr:col>
          <xdr:colOff>1533525</xdr:colOff>
          <xdr:row>12</xdr:row>
          <xdr:rowOff>361950</xdr:rowOff>
        </xdr:to>
        <xdr:sp macro="" textlink="">
          <xdr:nvSpPr>
            <xdr:cNvPr id="6165" name="Button 21" hidden="1">
              <a:extLst>
                <a:ext uri="{63B3BB69-23CF-44E3-9099-C40C66FF867C}">
                  <a14:compatExt spid="_x0000_s6165"/>
                </a:ext>
                <a:ext uri="{FF2B5EF4-FFF2-40B4-BE49-F238E27FC236}">
                  <a16:creationId xmlns:a16="http://schemas.microsoft.com/office/drawing/2014/main" xmlns="" id="{00000000-0008-0000-0000-000015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Causa</a:t>
              </a:r>
            </a:p>
          </xdr:txBody>
        </xdr:sp>
        <xdr:clientData fPrintsWithSheet="0"/>
      </xdr:twoCellAnchor>
    </mc:Choice>
    <mc:Fallback/>
  </mc:AlternateContent>
  <xdr:oneCellAnchor>
    <xdr:from>
      <xdr:col>0</xdr:col>
      <xdr:colOff>382166</xdr:colOff>
      <xdr:row>1</xdr:row>
      <xdr:rowOff>76200</xdr:rowOff>
    </xdr:from>
    <xdr:ext cx="1842407" cy="857250"/>
    <xdr:pic>
      <xdr:nvPicPr>
        <xdr:cNvPr id="10" name="Imagen 9">
          <a:extLst>
            <a:ext uri="{FF2B5EF4-FFF2-40B4-BE49-F238E27FC236}">
              <a16:creationId xmlns:a16="http://schemas.microsoft.com/office/drawing/2014/main" xmlns="" id="{00000000-0008-0000-0000-00000A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9348" t="11487" r="31160" b="27703"/>
        <a:stretch/>
      </xdr:blipFill>
      <xdr:spPr bwMode="auto">
        <a:xfrm>
          <a:off x="382166" y="251149"/>
          <a:ext cx="1842407" cy="857250"/>
        </a:xfrm>
        <a:prstGeom prst="rect">
          <a:avLst/>
        </a:prstGeom>
        <a:ln>
          <a:noFill/>
        </a:ln>
        <a:extLst>
          <a:ext uri="{53640926-AAD7-44D8-BBD7-CCE9431645EC}">
            <a14:shadowObscured xmlns:a14="http://schemas.microsoft.com/office/drawing/2010/main"/>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11</xdr:col>
      <xdr:colOff>969614</xdr:colOff>
      <xdr:row>9</xdr:row>
      <xdr:rowOff>0</xdr:rowOff>
    </xdr:from>
    <xdr:ext cx="184730" cy="623248"/>
    <xdr:sp macro="" textlink="">
      <xdr:nvSpPr>
        <xdr:cNvPr id="3" name="Rectángulo 2">
          <a:extLst>
            <a:ext uri="{FF2B5EF4-FFF2-40B4-BE49-F238E27FC236}">
              <a16:creationId xmlns:a16="http://schemas.microsoft.com/office/drawing/2014/main" xmlns="" id="{00000000-0008-0000-0100-000003000000}"/>
            </a:ext>
          </a:extLst>
        </xdr:cNvPr>
        <xdr:cNvSpPr/>
      </xdr:nvSpPr>
      <xdr:spPr>
        <a:xfrm>
          <a:off x="14199839" y="100806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1128364</xdr:colOff>
      <xdr:row>13</xdr:row>
      <xdr:rowOff>111125</xdr:rowOff>
    </xdr:from>
    <xdr:ext cx="184730" cy="623248"/>
    <xdr:sp macro="" textlink="">
      <xdr:nvSpPr>
        <xdr:cNvPr id="4" name="Rectángulo 3">
          <a:extLst>
            <a:ext uri="{FF2B5EF4-FFF2-40B4-BE49-F238E27FC236}">
              <a16:creationId xmlns:a16="http://schemas.microsoft.com/office/drawing/2014/main" xmlns="" id="{00000000-0008-0000-0100-000004000000}"/>
            </a:ext>
          </a:extLst>
        </xdr:cNvPr>
        <xdr:cNvSpPr/>
      </xdr:nvSpPr>
      <xdr:spPr>
        <a:xfrm>
          <a:off x="14358589" y="1469390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0</xdr:colOff>
      <xdr:row>0</xdr:row>
      <xdr:rowOff>232682</xdr:rowOff>
    </xdr:from>
    <xdr:to>
      <xdr:col>0</xdr:col>
      <xdr:colOff>1020706</xdr:colOff>
      <xdr:row>2</xdr:row>
      <xdr:rowOff>81643</xdr:rowOff>
    </xdr:to>
    <xdr:pic>
      <xdr:nvPicPr>
        <xdr:cNvPr id="5" name="Imagen 4" descr="cid:4c49b84f-13fe-4e3f-9a59-dd70e9096779">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2682"/>
          <a:ext cx="1020706" cy="78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828558</xdr:colOff>
      <xdr:row>13</xdr:row>
      <xdr:rowOff>79375</xdr:rowOff>
    </xdr:from>
    <xdr:ext cx="184731" cy="623248"/>
    <xdr:sp macro="" textlink="">
      <xdr:nvSpPr>
        <xdr:cNvPr id="6" name="Rectángulo 5">
          <a:extLst>
            <a:ext uri="{FF2B5EF4-FFF2-40B4-BE49-F238E27FC236}">
              <a16:creationId xmlns:a16="http://schemas.microsoft.com/office/drawing/2014/main" xmlns="" id="{00000000-0008-0000-0400-000006000000}"/>
            </a:ext>
          </a:extLst>
        </xdr:cNvPr>
        <xdr:cNvSpPr/>
      </xdr:nvSpPr>
      <xdr:spPr>
        <a:xfrm>
          <a:off x="17544933" y="16795750"/>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10</xdr:col>
      <xdr:colOff>828558</xdr:colOff>
      <xdr:row>13</xdr:row>
      <xdr:rowOff>79375</xdr:rowOff>
    </xdr:from>
    <xdr:ext cx="184731" cy="623248"/>
    <xdr:sp macro="" textlink="">
      <xdr:nvSpPr>
        <xdr:cNvPr id="7" name="Rectángulo 6"/>
        <xdr:cNvSpPr/>
      </xdr:nvSpPr>
      <xdr:spPr>
        <a:xfrm>
          <a:off x="17544933" y="16795750"/>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1191864</xdr:colOff>
      <xdr:row>11</xdr:row>
      <xdr:rowOff>0</xdr:rowOff>
    </xdr:from>
    <xdr:ext cx="184730" cy="623248"/>
    <xdr:sp macro="" textlink="">
      <xdr:nvSpPr>
        <xdr:cNvPr id="3" name="Rectángulo 2">
          <a:extLst>
            <a:ext uri="{FF2B5EF4-FFF2-40B4-BE49-F238E27FC236}">
              <a16:creationId xmlns:a16="http://schemas.microsoft.com/office/drawing/2014/main" xmlns="" id="{00000000-0008-0000-0200-000003000000}"/>
            </a:ext>
          </a:extLst>
        </xdr:cNvPr>
        <xdr:cNvSpPr/>
      </xdr:nvSpPr>
      <xdr:spPr>
        <a:xfrm>
          <a:off x="14850714" y="1084580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1318864</xdr:colOff>
      <xdr:row>19</xdr:row>
      <xdr:rowOff>174625</xdr:rowOff>
    </xdr:from>
    <xdr:ext cx="184730" cy="623248"/>
    <xdr:sp macro="" textlink="">
      <xdr:nvSpPr>
        <xdr:cNvPr id="4" name="Rectángulo 3">
          <a:extLst>
            <a:ext uri="{FF2B5EF4-FFF2-40B4-BE49-F238E27FC236}">
              <a16:creationId xmlns:a16="http://schemas.microsoft.com/office/drawing/2014/main" xmlns="" id="{00000000-0008-0000-0200-000004000000}"/>
            </a:ext>
          </a:extLst>
        </xdr:cNvPr>
        <xdr:cNvSpPr/>
      </xdr:nvSpPr>
      <xdr:spPr>
        <a:xfrm>
          <a:off x="14977714" y="178244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0</xdr:colOff>
      <xdr:row>0</xdr:row>
      <xdr:rowOff>161928</xdr:rowOff>
    </xdr:from>
    <xdr:to>
      <xdr:col>0</xdr:col>
      <xdr:colOff>1094839</xdr:colOff>
      <xdr:row>2</xdr:row>
      <xdr:rowOff>204789</xdr:rowOff>
    </xdr:to>
    <xdr:pic>
      <xdr:nvPicPr>
        <xdr:cNvPr id="6" name="Imagen 5" descr="cid:4c49b84f-13fe-4e3f-9a59-dd70e9096779">
          <a:extLst>
            <a:ext uri="{FF2B5EF4-FFF2-40B4-BE49-F238E27FC236}">
              <a16:creationId xmlns:a16="http://schemas.microsoft.com/office/drawing/2014/main" xmlns=""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8"/>
          <a:ext cx="1094839" cy="852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1191864</xdr:colOff>
      <xdr:row>11</xdr:row>
      <xdr:rowOff>0</xdr:rowOff>
    </xdr:from>
    <xdr:ext cx="184730" cy="623248"/>
    <xdr:sp macro="" textlink="">
      <xdr:nvSpPr>
        <xdr:cNvPr id="5" name="Rectángulo 4"/>
        <xdr:cNvSpPr/>
      </xdr:nvSpPr>
      <xdr:spPr>
        <a:xfrm>
          <a:off x="19717989" y="149066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10</xdr:col>
      <xdr:colOff>828558</xdr:colOff>
      <xdr:row>19</xdr:row>
      <xdr:rowOff>79375</xdr:rowOff>
    </xdr:from>
    <xdr:ext cx="184731" cy="623248"/>
    <xdr:sp macro="" textlink="">
      <xdr:nvSpPr>
        <xdr:cNvPr id="8" name="Rectángulo 7">
          <a:extLst>
            <a:ext uri="{FF2B5EF4-FFF2-40B4-BE49-F238E27FC236}">
              <a16:creationId xmlns:a16="http://schemas.microsoft.com/office/drawing/2014/main" xmlns="" id="{00000000-0008-0000-0400-000006000000}"/>
            </a:ext>
          </a:extLst>
        </xdr:cNvPr>
        <xdr:cNvSpPr/>
      </xdr:nvSpPr>
      <xdr:spPr>
        <a:xfrm>
          <a:off x="17544933" y="16795750"/>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10</xdr:col>
      <xdr:colOff>828558</xdr:colOff>
      <xdr:row>19</xdr:row>
      <xdr:rowOff>79375</xdr:rowOff>
    </xdr:from>
    <xdr:ext cx="184731" cy="623248"/>
    <xdr:sp macro="" textlink="">
      <xdr:nvSpPr>
        <xdr:cNvPr id="9" name="Rectángulo 8"/>
        <xdr:cNvSpPr/>
      </xdr:nvSpPr>
      <xdr:spPr>
        <a:xfrm>
          <a:off x="17544933" y="16795750"/>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629889</xdr:colOff>
      <xdr:row>13</xdr:row>
      <xdr:rowOff>127000</xdr:rowOff>
    </xdr:from>
    <xdr:ext cx="184730" cy="623248"/>
    <xdr:sp macro="" textlink="">
      <xdr:nvSpPr>
        <xdr:cNvPr id="3" name="Rectángulo 2">
          <a:extLst>
            <a:ext uri="{FF2B5EF4-FFF2-40B4-BE49-F238E27FC236}">
              <a16:creationId xmlns:a16="http://schemas.microsoft.com/office/drawing/2014/main" xmlns="" id="{00000000-0008-0000-0300-000003000000}"/>
            </a:ext>
          </a:extLst>
        </xdr:cNvPr>
        <xdr:cNvSpPr/>
      </xdr:nvSpPr>
      <xdr:spPr>
        <a:xfrm>
          <a:off x="13793439" y="170910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54428</xdr:colOff>
      <xdr:row>0</xdr:row>
      <xdr:rowOff>95250</xdr:rowOff>
    </xdr:from>
    <xdr:to>
      <xdr:col>0</xdr:col>
      <xdr:colOff>1149267</xdr:colOff>
      <xdr:row>2</xdr:row>
      <xdr:rowOff>63272</xdr:rowOff>
    </xdr:to>
    <xdr:pic>
      <xdr:nvPicPr>
        <xdr:cNvPr id="4" name="Imagen 3" descr="cid:4c49b84f-13fe-4e3f-9a59-dd70e9096779">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28" y="95250"/>
          <a:ext cx="1094839" cy="851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828558</xdr:colOff>
      <xdr:row>12</xdr:row>
      <xdr:rowOff>79375</xdr:rowOff>
    </xdr:from>
    <xdr:ext cx="184731" cy="623248"/>
    <xdr:sp macro="" textlink="">
      <xdr:nvSpPr>
        <xdr:cNvPr id="5" name="Rectángulo 4">
          <a:extLst>
            <a:ext uri="{FF2B5EF4-FFF2-40B4-BE49-F238E27FC236}">
              <a16:creationId xmlns:a16="http://schemas.microsoft.com/office/drawing/2014/main" xmlns="" id="{00000000-0008-0000-0400-000006000000}"/>
            </a:ext>
          </a:extLst>
        </xdr:cNvPr>
        <xdr:cNvSpPr/>
      </xdr:nvSpPr>
      <xdr:spPr>
        <a:xfrm>
          <a:off x="19392783" y="26844625"/>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10</xdr:col>
      <xdr:colOff>828558</xdr:colOff>
      <xdr:row>12</xdr:row>
      <xdr:rowOff>79375</xdr:rowOff>
    </xdr:from>
    <xdr:ext cx="184731" cy="623248"/>
    <xdr:sp macro="" textlink="">
      <xdr:nvSpPr>
        <xdr:cNvPr id="6" name="Rectángulo 5"/>
        <xdr:cNvSpPr/>
      </xdr:nvSpPr>
      <xdr:spPr>
        <a:xfrm>
          <a:off x="19392783" y="26844625"/>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10</xdr:col>
      <xdr:colOff>828558</xdr:colOff>
      <xdr:row>10</xdr:row>
      <xdr:rowOff>79375</xdr:rowOff>
    </xdr:from>
    <xdr:ext cx="184731" cy="623248"/>
    <xdr:sp macro="" textlink="">
      <xdr:nvSpPr>
        <xdr:cNvPr id="6" name="Rectángulo 5">
          <a:extLst>
            <a:ext uri="{FF2B5EF4-FFF2-40B4-BE49-F238E27FC236}">
              <a16:creationId xmlns:a16="http://schemas.microsoft.com/office/drawing/2014/main" xmlns="" id="{00000000-0008-0000-0400-000006000000}"/>
            </a:ext>
          </a:extLst>
        </xdr:cNvPr>
        <xdr:cNvSpPr/>
      </xdr:nvSpPr>
      <xdr:spPr>
        <a:xfrm>
          <a:off x="13823379" y="11120599"/>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0</xdr:colOff>
      <xdr:row>0</xdr:row>
      <xdr:rowOff>27214</xdr:rowOff>
    </xdr:from>
    <xdr:to>
      <xdr:col>1</xdr:col>
      <xdr:colOff>6268</xdr:colOff>
      <xdr:row>2</xdr:row>
      <xdr:rowOff>90486</xdr:rowOff>
    </xdr:to>
    <xdr:pic>
      <xdr:nvPicPr>
        <xdr:cNvPr id="4" name="Imagen 3" descr="cid:4c49b84f-13fe-4e3f-9a59-dd70e9096779">
          <a:extLst>
            <a:ext uri="{FF2B5EF4-FFF2-40B4-BE49-F238E27FC236}">
              <a16:creationId xmlns:a16="http://schemas.microsoft.com/office/drawing/2014/main" xmlns=""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214"/>
          <a:ext cx="1094839" cy="852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828558</xdr:colOff>
      <xdr:row>10</xdr:row>
      <xdr:rowOff>79375</xdr:rowOff>
    </xdr:from>
    <xdr:ext cx="184731" cy="623248"/>
    <xdr:sp macro="" textlink="">
      <xdr:nvSpPr>
        <xdr:cNvPr id="5" name="Rectángulo 4"/>
        <xdr:cNvSpPr/>
      </xdr:nvSpPr>
      <xdr:spPr>
        <a:xfrm>
          <a:off x="19364208" y="17110075"/>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10</xdr:col>
      <xdr:colOff>828558</xdr:colOff>
      <xdr:row>10</xdr:row>
      <xdr:rowOff>79375</xdr:rowOff>
    </xdr:from>
    <xdr:ext cx="184731" cy="623248"/>
    <xdr:sp macro="" textlink="">
      <xdr:nvSpPr>
        <xdr:cNvPr id="7" name="Rectángulo 6">
          <a:extLst>
            <a:ext uri="{FF2B5EF4-FFF2-40B4-BE49-F238E27FC236}">
              <a16:creationId xmlns:a16="http://schemas.microsoft.com/office/drawing/2014/main" xmlns="" id="{00000000-0008-0000-0400-000006000000}"/>
            </a:ext>
          </a:extLst>
        </xdr:cNvPr>
        <xdr:cNvSpPr/>
      </xdr:nvSpPr>
      <xdr:spPr>
        <a:xfrm>
          <a:off x="19392783" y="26844625"/>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10</xdr:col>
      <xdr:colOff>828558</xdr:colOff>
      <xdr:row>10</xdr:row>
      <xdr:rowOff>79375</xdr:rowOff>
    </xdr:from>
    <xdr:ext cx="184731" cy="623248"/>
    <xdr:sp macro="" textlink="">
      <xdr:nvSpPr>
        <xdr:cNvPr id="8" name="Rectángulo 7"/>
        <xdr:cNvSpPr/>
      </xdr:nvSpPr>
      <xdr:spPr>
        <a:xfrm>
          <a:off x="19392783" y="26844625"/>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gomez/Downloads/Consolidado%20mapa%20de%20riesgos%20Contraloria%20de%20Bogot&#225;%20version%204.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gomez/Downloads/Consolidado%20VCGF%20Diciembre%202019%20-%20Corrupci&#243;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campos/AppData/Local/Microsoft/Windows/INetCache/Content.Outlook/EYFFJ1FT/Copia%20de%20MAPA%20DE%20RIESGOS%20PROCESO%20RFJC%201%20NUEVA%20METODOLOG&#205;A%20%20definitiv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
      <sheetName val=" Zona de Riesgo Mapa Calor "/>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D1" t="str">
            <v>SOLIDEZ DE TODOS LOS CONTROLES</v>
          </cell>
          <cell r="BE1">
            <v>0</v>
          </cell>
          <cell r="BF1">
            <v>0</v>
          </cell>
        </row>
        <row r="2">
          <cell r="BD2" t="str">
            <v>FuerteDirectamenteDirectamente</v>
          </cell>
          <cell r="BE2">
            <v>2</v>
          </cell>
          <cell r="BF2">
            <v>2</v>
          </cell>
          <cell r="BH2" t="str">
            <v>FuerteFuerte</v>
          </cell>
          <cell r="BI2" t="str">
            <v>No</v>
          </cell>
          <cell r="BJ2" t="str">
            <v>Fuerte</v>
          </cell>
        </row>
        <row r="3">
          <cell r="BD3" t="str">
            <v>FuerteDirectamenteIndirectamente</v>
          </cell>
          <cell r="BE3">
            <v>2</v>
          </cell>
          <cell r="BF3">
            <v>1</v>
          </cell>
          <cell r="BH3" t="str">
            <v>FuerteModerado</v>
          </cell>
          <cell r="BI3" t="str">
            <v>Sí</v>
          </cell>
          <cell r="BJ3" t="str">
            <v>Moderado</v>
          </cell>
        </row>
        <row r="4">
          <cell r="BD4" t="str">
            <v>FuerteDirectamenteNo disminuye</v>
          </cell>
          <cell r="BE4">
            <v>2</v>
          </cell>
          <cell r="BF4">
            <v>0</v>
          </cell>
          <cell r="BH4" t="str">
            <v>FuerteDébil</v>
          </cell>
          <cell r="BI4" t="str">
            <v>Sí</v>
          </cell>
          <cell r="BJ4" t="str">
            <v>Débil</v>
          </cell>
        </row>
        <row r="5">
          <cell r="BD5" t="str">
            <v>FuerteNo disminuyeDirectamente</v>
          </cell>
          <cell r="BE5">
            <v>0</v>
          </cell>
          <cell r="BF5">
            <v>2</v>
          </cell>
          <cell r="BH5" t="str">
            <v>ModeradoFuerte</v>
          </cell>
          <cell r="BI5" t="str">
            <v>Sí</v>
          </cell>
          <cell r="BJ5" t="str">
            <v>Moderado</v>
          </cell>
        </row>
        <row r="6">
          <cell r="BD6" t="str">
            <v>ModeradoDirectamenteDirectamente</v>
          </cell>
          <cell r="BE6">
            <v>1</v>
          </cell>
          <cell r="BF6">
            <v>1</v>
          </cell>
          <cell r="BH6" t="str">
            <v>ModeradoModerado</v>
          </cell>
          <cell r="BI6" t="str">
            <v>Sí</v>
          </cell>
          <cell r="BJ6" t="str">
            <v>Moderado</v>
          </cell>
        </row>
        <row r="7">
          <cell r="BD7" t="str">
            <v>ModeradoDirectamenteIndirectamente</v>
          </cell>
          <cell r="BE7">
            <v>1</v>
          </cell>
          <cell r="BF7">
            <v>0</v>
          </cell>
          <cell r="BH7" t="str">
            <v>ModeradoDébil</v>
          </cell>
          <cell r="BI7" t="str">
            <v>Sí</v>
          </cell>
          <cell r="BJ7" t="str">
            <v>Débil</v>
          </cell>
        </row>
        <row r="8">
          <cell r="BD8" t="str">
            <v>ModeradoDirectamenteNo disminuye</v>
          </cell>
          <cell r="BE8">
            <v>1</v>
          </cell>
          <cell r="BF8">
            <v>0</v>
          </cell>
          <cell r="BH8" t="str">
            <v>DébilFuerte</v>
          </cell>
          <cell r="BI8" t="str">
            <v>Sí</v>
          </cell>
          <cell r="BJ8" t="str">
            <v>Débil</v>
          </cell>
        </row>
        <row r="9">
          <cell r="BD9" t="str">
            <v>ModeradoNo disminuyeDirectamente</v>
          </cell>
          <cell r="BE9">
            <v>0</v>
          </cell>
          <cell r="BF9">
            <v>1</v>
          </cell>
          <cell r="BH9" t="str">
            <v>DébilModerado</v>
          </cell>
          <cell r="BI9" t="str">
            <v>Sí</v>
          </cell>
          <cell r="BJ9" t="str">
            <v>Débil</v>
          </cell>
        </row>
        <row r="10">
          <cell r="BH10" t="str">
            <v>DébilDébil</v>
          </cell>
          <cell r="BI10" t="str">
            <v>Sí</v>
          </cell>
          <cell r="BJ10" t="str">
            <v>Débil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
      <sheetName val=" Zona de Riesgo Mapa Calor "/>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D1" t="str">
            <v>SOLIDEZ DE TODOS LOS CONTROLES</v>
          </cell>
        </row>
        <row r="2">
          <cell r="BD2" t="str">
            <v>FuerteDirectamenteDirectamente</v>
          </cell>
          <cell r="BE2">
            <v>2</v>
          </cell>
          <cell r="BF2">
            <v>2</v>
          </cell>
          <cell r="BH2" t="str">
            <v>FuerteFuerte</v>
          </cell>
          <cell r="BI2" t="str">
            <v>No</v>
          </cell>
          <cell r="BJ2" t="str">
            <v>Fuerte</v>
          </cell>
        </row>
        <row r="3">
          <cell r="BD3" t="str">
            <v>FuerteDirectamenteIndirectamente</v>
          </cell>
          <cell r="BE3">
            <v>2</v>
          </cell>
          <cell r="BF3">
            <v>1</v>
          </cell>
          <cell r="BH3" t="str">
            <v>FuerteModerado</v>
          </cell>
          <cell r="BI3" t="str">
            <v>Sí</v>
          </cell>
          <cell r="BJ3" t="str">
            <v>Moderado</v>
          </cell>
        </row>
        <row r="4">
          <cell r="BD4" t="str">
            <v>FuerteDirectamenteNo disminuye</v>
          </cell>
          <cell r="BE4">
            <v>2</v>
          </cell>
          <cell r="BF4">
            <v>0</v>
          </cell>
          <cell r="BH4" t="str">
            <v>FuerteDébil</v>
          </cell>
          <cell r="BI4" t="str">
            <v>Sí</v>
          </cell>
          <cell r="BJ4" t="str">
            <v>Débil</v>
          </cell>
        </row>
        <row r="5">
          <cell r="BD5" t="str">
            <v>FuerteNo disminuyeDirectamente</v>
          </cell>
          <cell r="BE5">
            <v>0</v>
          </cell>
          <cell r="BF5">
            <v>2</v>
          </cell>
          <cell r="BH5" t="str">
            <v>ModeradoFuerte</v>
          </cell>
          <cell r="BI5" t="str">
            <v>Sí</v>
          </cell>
          <cell r="BJ5" t="str">
            <v>Moderado</v>
          </cell>
        </row>
        <row r="6">
          <cell r="BD6" t="str">
            <v>ModeradoDirectamenteDirectamente</v>
          </cell>
          <cell r="BE6">
            <v>1</v>
          </cell>
          <cell r="BF6">
            <v>1</v>
          </cell>
          <cell r="BH6" t="str">
            <v>ModeradoModerado</v>
          </cell>
          <cell r="BI6" t="str">
            <v>Sí</v>
          </cell>
          <cell r="BJ6" t="str">
            <v>Moderado</v>
          </cell>
        </row>
        <row r="7">
          <cell r="BD7" t="str">
            <v>ModeradoDirectamenteIndirectamente</v>
          </cell>
          <cell r="BE7">
            <v>1</v>
          </cell>
          <cell r="BF7">
            <v>0</v>
          </cell>
          <cell r="BH7" t="str">
            <v>ModeradoDébil</v>
          </cell>
          <cell r="BI7" t="str">
            <v>Sí</v>
          </cell>
          <cell r="BJ7" t="str">
            <v>Débil</v>
          </cell>
        </row>
        <row r="8">
          <cell r="BD8" t="str">
            <v>ModeradoDirectamenteNo disminuye</v>
          </cell>
          <cell r="BE8">
            <v>1</v>
          </cell>
          <cell r="BF8">
            <v>0</v>
          </cell>
          <cell r="BH8" t="str">
            <v>DébilFuerte</v>
          </cell>
          <cell r="BI8" t="str">
            <v>Sí</v>
          </cell>
          <cell r="BJ8" t="str">
            <v>Débil</v>
          </cell>
        </row>
        <row r="9">
          <cell r="BD9" t="str">
            <v>ModeradoNo disminuyeDirectamente</v>
          </cell>
          <cell r="BE9">
            <v>0</v>
          </cell>
          <cell r="BF9">
            <v>1</v>
          </cell>
          <cell r="BH9" t="str">
            <v>DébilModerado</v>
          </cell>
          <cell r="BI9" t="str">
            <v>Sí</v>
          </cell>
          <cell r="BJ9" t="str">
            <v>Débil</v>
          </cell>
        </row>
        <row r="10">
          <cell r="BH10" t="str">
            <v>DébilDébil</v>
          </cell>
          <cell r="BI10" t="str">
            <v>Sí</v>
          </cell>
          <cell r="BJ10" t="str">
            <v>Débil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92D050"/>
  </sheetPr>
  <dimension ref="A1:BI39"/>
  <sheetViews>
    <sheetView tabSelected="1" topLeftCell="E7" zoomScale="98" zoomScaleNormal="98" zoomScaleSheetLayoutView="90" zoomScalePageLayoutView="50" workbookViewId="0">
      <selection activeCell="E7" sqref="E7:E13"/>
    </sheetView>
  </sheetViews>
  <sheetFormatPr baseColWidth="10" defaultRowHeight="12.75" x14ac:dyDescent="0.2"/>
  <cols>
    <col min="1" max="1" width="18.85546875" style="160" customWidth="1"/>
    <col min="2" max="2" width="20.5703125" style="160" customWidth="1"/>
    <col min="3" max="3" width="28.85546875" style="160" customWidth="1"/>
    <col min="4" max="4" width="30.5703125" style="160" customWidth="1"/>
    <col min="5" max="5" width="29.140625" style="160" customWidth="1"/>
    <col min="6" max="6" width="28" style="160" customWidth="1"/>
    <col min="7" max="7" width="23.140625" style="160" customWidth="1"/>
    <col min="8" max="8" width="6.85546875" style="160" customWidth="1"/>
    <col min="9" max="9" width="6" style="160" customWidth="1"/>
    <col min="10" max="10" width="24.42578125" style="160" customWidth="1"/>
    <col min="11" max="11" width="26" style="160" customWidth="1"/>
    <col min="12" max="12" width="24.28515625" style="160" customWidth="1"/>
    <col min="13" max="13" width="34.42578125" style="224" hidden="1" customWidth="1"/>
    <col min="14" max="14" width="23.28515625" style="224" hidden="1" customWidth="1"/>
    <col min="15" max="15" width="34.5703125" style="224" hidden="1" customWidth="1"/>
    <col min="16" max="16" width="23.28515625" style="224" hidden="1" customWidth="1"/>
    <col min="17" max="17" width="39.7109375" style="224" hidden="1" customWidth="1"/>
    <col min="18" max="18" width="23.28515625" style="224" hidden="1" customWidth="1"/>
    <col min="19" max="19" width="27.85546875" style="224" hidden="1" customWidth="1"/>
    <col min="20" max="20" width="15.7109375" style="224" hidden="1" customWidth="1"/>
    <col min="21" max="21" width="36.28515625" style="224" hidden="1" customWidth="1"/>
    <col min="22" max="22" width="23.28515625" style="224" hidden="1" customWidth="1"/>
    <col min="23" max="23" width="39.7109375" style="224" hidden="1" customWidth="1"/>
    <col min="24" max="24" width="20" style="224" hidden="1" customWidth="1"/>
    <col min="25" max="25" width="34.5703125" style="224" hidden="1" customWidth="1"/>
    <col min="26" max="26" width="20" style="224" hidden="1" customWidth="1"/>
    <col min="27" max="27" width="14.5703125" style="224" hidden="1" customWidth="1"/>
    <col min="28" max="28" width="20" style="224" hidden="1" customWidth="1"/>
    <col min="29" max="30" width="23" style="224" hidden="1" customWidth="1"/>
    <col min="31" max="33" width="17.28515625" style="224" hidden="1" customWidth="1"/>
    <col min="34" max="34" width="27" style="224" hidden="1" customWidth="1"/>
    <col min="35" max="35" width="12.28515625" style="224" hidden="1" customWidth="1"/>
    <col min="36" max="36" width="14.5703125" style="224" hidden="1" customWidth="1"/>
    <col min="37" max="37" width="23.28515625" style="224" hidden="1" customWidth="1"/>
    <col min="38" max="39" width="20" style="224" hidden="1" customWidth="1"/>
    <col min="40" max="40" width="34.7109375" style="160" hidden="1" customWidth="1"/>
    <col min="41" max="41" width="21" style="160" hidden="1" customWidth="1"/>
    <col min="42" max="42" width="7.140625" style="160" customWidth="1"/>
    <col min="43" max="43" width="6.7109375" style="160" customWidth="1"/>
    <col min="44" max="44" width="17.42578125" style="160" customWidth="1"/>
    <col min="45" max="45" width="18.28515625" style="160" customWidth="1"/>
    <col min="46" max="46" width="29.5703125" style="160" customWidth="1"/>
    <col min="47" max="47" width="23.7109375" style="160" customWidth="1"/>
    <col min="48" max="48" width="14.7109375" style="160" customWidth="1"/>
    <col min="49" max="49" width="20.7109375" style="160" customWidth="1"/>
    <col min="50" max="50" width="12.7109375" style="160" customWidth="1"/>
    <col min="51" max="51" width="11.7109375" style="160" bestFit="1" customWidth="1"/>
    <col min="52" max="52" width="116.5703125" style="160" customWidth="1"/>
    <col min="53" max="53" width="15.7109375" style="160" customWidth="1"/>
    <col min="54" max="54" width="253.28515625" style="160" customWidth="1"/>
    <col min="55" max="55" width="16.28515625" style="160" customWidth="1"/>
    <col min="56" max="56" width="63.140625" style="160" customWidth="1"/>
    <col min="57" max="57" width="11.42578125" style="160"/>
    <col min="58" max="58" width="18.5703125" style="160" customWidth="1"/>
    <col min="59" max="289" width="11.42578125" style="160"/>
    <col min="290" max="290" width="15.7109375" style="160" customWidth="1"/>
    <col min="291" max="291" width="10.28515625" style="160" customWidth="1"/>
    <col min="292" max="292" width="16.42578125" style="160" customWidth="1"/>
    <col min="293" max="293" width="18.140625" style="160" customWidth="1"/>
    <col min="294" max="294" width="26.7109375" style="160" customWidth="1"/>
    <col min="295" max="296" width="11.42578125" style="160" customWidth="1"/>
    <col min="297" max="297" width="14.28515625" style="160" customWidth="1"/>
    <col min="298" max="298" width="25" style="160" customWidth="1"/>
    <col min="299" max="300" width="11.42578125" style="160" customWidth="1"/>
    <col min="301" max="301" width="19.7109375" style="160" customWidth="1"/>
    <col min="302" max="302" width="11.42578125" style="160" customWidth="1"/>
    <col min="303" max="303" width="14.7109375" style="160" customWidth="1"/>
    <col min="304" max="310" width="11.42578125" style="160" customWidth="1"/>
    <col min="311" max="311" width="33.5703125" style="160" customWidth="1"/>
    <col min="312" max="545" width="11.42578125" style="160"/>
    <col min="546" max="546" width="15.7109375" style="160" customWidth="1"/>
    <col min="547" max="547" width="10.28515625" style="160" customWidth="1"/>
    <col min="548" max="548" width="16.42578125" style="160" customWidth="1"/>
    <col min="549" max="549" width="18.140625" style="160" customWidth="1"/>
    <col min="550" max="550" width="26.7109375" style="160" customWidth="1"/>
    <col min="551" max="552" width="11.42578125" style="160" customWidth="1"/>
    <col min="553" max="553" width="14.28515625" style="160" customWidth="1"/>
    <col min="554" max="554" width="25" style="160" customWidth="1"/>
    <col min="555" max="556" width="11.42578125" style="160" customWidth="1"/>
    <col min="557" max="557" width="19.7109375" style="160" customWidth="1"/>
    <col min="558" max="558" width="11.42578125" style="160" customWidth="1"/>
    <col min="559" max="559" width="14.7109375" style="160" customWidth="1"/>
    <col min="560" max="566" width="11.42578125" style="160" customWidth="1"/>
    <col min="567" max="567" width="33.5703125" style="160" customWidth="1"/>
    <col min="568" max="801" width="11.42578125" style="160"/>
    <col min="802" max="802" width="15.7109375" style="160" customWidth="1"/>
    <col min="803" max="803" width="10.28515625" style="160" customWidth="1"/>
    <col min="804" max="804" width="16.42578125" style="160" customWidth="1"/>
    <col min="805" max="805" width="18.140625" style="160" customWidth="1"/>
    <col min="806" max="806" width="26.7109375" style="160" customWidth="1"/>
    <col min="807" max="808" width="11.42578125" style="160" customWidth="1"/>
    <col min="809" max="809" width="14.28515625" style="160" customWidth="1"/>
    <col min="810" max="810" width="25" style="160" customWidth="1"/>
    <col min="811" max="812" width="11.42578125" style="160" customWidth="1"/>
    <col min="813" max="813" width="19.7109375" style="160" customWidth="1"/>
    <col min="814" max="814" width="11.42578125" style="160" customWidth="1"/>
    <col min="815" max="815" width="14.7109375" style="160" customWidth="1"/>
    <col min="816" max="822" width="11.42578125" style="160" customWidth="1"/>
    <col min="823" max="823" width="33.5703125" style="160" customWidth="1"/>
    <col min="824" max="1057" width="11.42578125" style="160"/>
    <col min="1058" max="1058" width="15.7109375" style="160" customWidth="1"/>
    <col min="1059" max="1059" width="10.28515625" style="160" customWidth="1"/>
    <col min="1060" max="1060" width="16.42578125" style="160" customWidth="1"/>
    <col min="1061" max="1061" width="18.140625" style="160" customWidth="1"/>
    <col min="1062" max="1062" width="26.7109375" style="160" customWidth="1"/>
    <col min="1063" max="1064" width="11.42578125" style="160" customWidth="1"/>
    <col min="1065" max="1065" width="14.28515625" style="160" customWidth="1"/>
    <col min="1066" max="1066" width="25" style="160" customWidth="1"/>
    <col min="1067" max="1068" width="11.42578125" style="160" customWidth="1"/>
    <col min="1069" max="1069" width="19.7109375" style="160" customWidth="1"/>
    <col min="1070" max="1070" width="11.42578125" style="160" customWidth="1"/>
    <col min="1071" max="1071" width="14.7109375" style="160" customWidth="1"/>
    <col min="1072" max="1078" width="11.42578125" style="160" customWidth="1"/>
    <col min="1079" max="1079" width="33.5703125" style="160" customWidth="1"/>
    <col min="1080" max="1313" width="11.42578125" style="160"/>
    <col min="1314" max="1314" width="15.7109375" style="160" customWidth="1"/>
    <col min="1315" max="1315" width="10.28515625" style="160" customWidth="1"/>
    <col min="1316" max="1316" width="16.42578125" style="160" customWidth="1"/>
    <col min="1317" max="1317" width="18.140625" style="160" customWidth="1"/>
    <col min="1318" max="1318" width="26.7109375" style="160" customWidth="1"/>
    <col min="1319" max="1320" width="11.42578125" style="160" customWidth="1"/>
    <col min="1321" max="1321" width="14.28515625" style="160" customWidth="1"/>
    <col min="1322" max="1322" width="25" style="160" customWidth="1"/>
    <col min="1323" max="1324" width="11.42578125" style="160" customWidth="1"/>
    <col min="1325" max="1325" width="19.7109375" style="160" customWidth="1"/>
    <col min="1326" max="1326" width="11.42578125" style="160" customWidth="1"/>
    <col min="1327" max="1327" width="14.7109375" style="160" customWidth="1"/>
    <col min="1328" max="1334" width="11.42578125" style="160" customWidth="1"/>
    <col min="1335" max="1335" width="33.5703125" style="160" customWidth="1"/>
    <col min="1336" max="1569" width="11.42578125" style="160"/>
    <col min="1570" max="1570" width="15.7109375" style="160" customWidth="1"/>
    <col min="1571" max="1571" width="10.28515625" style="160" customWidth="1"/>
    <col min="1572" max="1572" width="16.42578125" style="160" customWidth="1"/>
    <col min="1573" max="1573" width="18.140625" style="160" customWidth="1"/>
    <col min="1574" max="1574" width="26.7109375" style="160" customWidth="1"/>
    <col min="1575" max="1576" width="11.42578125" style="160" customWidth="1"/>
    <col min="1577" max="1577" width="14.28515625" style="160" customWidth="1"/>
    <col min="1578" max="1578" width="25" style="160" customWidth="1"/>
    <col min="1579" max="1580" width="11.42578125" style="160" customWidth="1"/>
    <col min="1581" max="1581" width="19.7109375" style="160" customWidth="1"/>
    <col min="1582" max="1582" width="11.42578125" style="160" customWidth="1"/>
    <col min="1583" max="1583" width="14.7109375" style="160" customWidth="1"/>
    <col min="1584" max="1590" width="11.42578125" style="160" customWidth="1"/>
    <col min="1591" max="1591" width="33.5703125" style="160" customWidth="1"/>
    <col min="1592" max="1825" width="11.42578125" style="160"/>
    <col min="1826" max="1826" width="15.7109375" style="160" customWidth="1"/>
    <col min="1827" max="1827" width="10.28515625" style="160" customWidth="1"/>
    <col min="1828" max="1828" width="16.42578125" style="160" customWidth="1"/>
    <col min="1829" max="1829" width="18.140625" style="160" customWidth="1"/>
    <col min="1830" max="1830" width="26.7109375" style="160" customWidth="1"/>
    <col min="1831" max="1832" width="11.42578125" style="160" customWidth="1"/>
    <col min="1833" max="1833" width="14.28515625" style="160" customWidth="1"/>
    <col min="1834" max="1834" width="25" style="160" customWidth="1"/>
    <col min="1835" max="1836" width="11.42578125" style="160" customWidth="1"/>
    <col min="1837" max="1837" width="19.7109375" style="160" customWidth="1"/>
    <col min="1838" max="1838" width="11.42578125" style="160" customWidth="1"/>
    <col min="1839" max="1839" width="14.7109375" style="160" customWidth="1"/>
    <col min="1840" max="1846" width="11.42578125" style="160" customWidth="1"/>
    <col min="1847" max="1847" width="33.5703125" style="160" customWidth="1"/>
    <col min="1848" max="2081" width="11.42578125" style="160"/>
    <col min="2082" max="2082" width="15.7109375" style="160" customWidth="1"/>
    <col min="2083" max="2083" width="10.28515625" style="160" customWidth="1"/>
    <col min="2084" max="2084" width="16.42578125" style="160" customWidth="1"/>
    <col min="2085" max="2085" width="18.140625" style="160" customWidth="1"/>
    <col min="2086" max="2086" width="26.7109375" style="160" customWidth="1"/>
    <col min="2087" max="2088" width="11.42578125" style="160" customWidth="1"/>
    <col min="2089" max="2089" width="14.28515625" style="160" customWidth="1"/>
    <col min="2090" max="2090" width="25" style="160" customWidth="1"/>
    <col min="2091" max="2092" width="11.42578125" style="160" customWidth="1"/>
    <col min="2093" max="2093" width="19.7109375" style="160" customWidth="1"/>
    <col min="2094" max="2094" width="11.42578125" style="160" customWidth="1"/>
    <col min="2095" max="2095" width="14.7109375" style="160" customWidth="1"/>
    <col min="2096" max="2102" width="11.42578125" style="160" customWidth="1"/>
    <col min="2103" max="2103" width="33.5703125" style="160" customWidth="1"/>
    <col min="2104" max="2337" width="11.42578125" style="160"/>
    <col min="2338" max="2338" width="15.7109375" style="160" customWidth="1"/>
    <col min="2339" max="2339" width="10.28515625" style="160" customWidth="1"/>
    <col min="2340" max="2340" width="16.42578125" style="160" customWidth="1"/>
    <col min="2341" max="2341" width="18.140625" style="160" customWidth="1"/>
    <col min="2342" max="2342" width="26.7109375" style="160" customWidth="1"/>
    <col min="2343" max="2344" width="11.42578125" style="160" customWidth="1"/>
    <col min="2345" max="2345" width="14.28515625" style="160" customWidth="1"/>
    <col min="2346" max="2346" width="25" style="160" customWidth="1"/>
    <col min="2347" max="2348" width="11.42578125" style="160" customWidth="1"/>
    <col min="2349" max="2349" width="19.7109375" style="160" customWidth="1"/>
    <col min="2350" max="2350" width="11.42578125" style="160" customWidth="1"/>
    <col min="2351" max="2351" width="14.7109375" style="160" customWidth="1"/>
    <col min="2352" max="2358" width="11.42578125" style="160" customWidth="1"/>
    <col min="2359" max="2359" width="33.5703125" style="160" customWidth="1"/>
    <col min="2360" max="2593" width="11.42578125" style="160"/>
    <col min="2594" max="2594" width="15.7109375" style="160" customWidth="1"/>
    <col min="2595" max="2595" width="10.28515625" style="160" customWidth="1"/>
    <col min="2596" max="2596" width="16.42578125" style="160" customWidth="1"/>
    <col min="2597" max="2597" width="18.140625" style="160" customWidth="1"/>
    <col min="2598" max="2598" width="26.7109375" style="160" customWidth="1"/>
    <col min="2599" max="2600" width="11.42578125" style="160" customWidth="1"/>
    <col min="2601" max="2601" width="14.28515625" style="160" customWidth="1"/>
    <col min="2602" max="2602" width="25" style="160" customWidth="1"/>
    <col min="2603" max="2604" width="11.42578125" style="160" customWidth="1"/>
    <col min="2605" max="2605" width="19.7109375" style="160" customWidth="1"/>
    <col min="2606" max="2606" width="11.42578125" style="160" customWidth="1"/>
    <col min="2607" max="2607" width="14.7109375" style="160" customWidth="1"/>
    <col min="2608" max="2614" width="11.42578125" style="160" customWidth="1"/>
    <col min="2615" max="2615" width="33.5703125" style="160" customWidth="1"/>
    <col min="2616" max="2849" width="11.42578125" style="160"/>
    <col min="2850" max="2850" width="15.7109375" style="160" customWidth="1"/>
    <col min="2851" max="2851" width="10.28515625" style="160" customWidth="1"/>
    <col min="2852" max="2852" width="16.42578125" style="160" customWidth="1"/>
    <col min="2853" max="2853" width="18.140625" style="160" customWidth="1"/>
    <col min="2854" max="2854" width="26.7109375" style="160" customWidth="1"/>
    <col min="2855" max="2856" width="11.42578125" style="160" customWidth="1"/>
    <col min="2857" max="2857" width="14.28515625" style="160" customWidth="1"/>
    <col min="2858" max="2858" width="25" style="160" customWidth="1"/>
    <col min="2859" max="2860" width="11.42578125" style="160" customWidth="1"/>
    <col min="2861" max="2861" width="19.7109375" style="160" customWidth="1"/>
    <col min="2862" max="2862" width="11.42578125" style="160" customWidth="1"/>
    <col min="2863" max="2863" width="14.7109375" style="160" customWidth="1"/>
    <col min="2864" max="2870" width="11.42578125" style="160" customWidth="1"/>
    <col min="2871" max="2871" width="33.5703125" style="160" customWidth="1"/>
    <col min="2872" max="3105" width="11.42578125" style="160"/>
    <col min="3106" max="3106" width="15.7109375" style="160" customWidth="1"/>
    <col min="3107" max="3107" width="10.28515625" style="160" customWidth="1"/>
    <col min="3108" max="3108" width="16.42578125" style="160" customWidth="1"/>
    <col min="3109" max="3109" width="18.140625" style="160" customWidth="1"/>
    <col min="3110" max="3110" width="26.7109375" style="160" customWidth="1"/>
    <col min="3111" max="3112" width="11.42578125" style="160" customWidth="1"/>
    <col min="3113" max="3113" width="14.28515625" style="160" customWidth="1"/>
    <col min="3114" max="3114" width="25" style="160" customWidth="1"/>
    <col min="3115" max="3116" width="11.42578125" style="160" customWidth="1"/>
    <col min="3117" max="3117" width="19.7109375" style="160" customWidth="1"/>
    <col min="3118" max="3118" width="11.42578125" style="160" customWidth="1"/>
    <col min="3119" max="3119" width="14.7109375" style="160" customWidth="1"/>
    <col min="3120" max="3126" width="11.42578125" style="160" customWidth="1"/>
    <col min="3127" max="3127" width="33.5703125" style="160" customWidth="1"/>
    <col min="3128" max="3361" width="11.42578125" style="160"/>
    <col min="3362" max="3362" width="15.7109375" style="160" customWidth="1"/>
    <col min="3363" max="3363" width="10.28515625" style="160" customWidth="1"/>
    <col min="3364" max="3364" width="16.42578125" style="160" customWidth="1"/>
    <col min="3365" max="3365" width="18.140625" style="160" customWidth="1"/>
    <col min="3366" max="3366" width="26.7109375" style="160" customWidth="1"/>
    <col min="3367" max="3368" width="11.42578125" style="160" customWidth="1"/>
    <col min="3369" max="3369" width="14.28515625" style="160" customWidth="1"/>
    <col min="3370" max="3370" width="25" style="160" customWidth="1"/>
    <col min="3371" max="3372" width="11.42578125" style="160" customWidth="1"/>
    <col min="3373" max="3373" width="19.7109375" style="160" customWidth="1"/>
    <col min="3374" max="3374" width="11.42578125" style="160" customWidth="1"/>
    <col min="3375" max="3375" width="14.7109375" style="160" customWidth="1"/>
    <col min="3376" max="3382" width="11.42578125" style="160" customWidth="1"/>
    <col min="3383" max="3383" width="33.5703125" style="160" customWidth="1"/>
    <col min="3384" max="3617" width="11.42578125" style="160"/>
    <col min="3618" max="3618" width="15.7109375" style="160" customWidth="1"/>
    <col min="3619" max="3619" width="10.28515625" style="160" customWidth="1"/>
    <col min="3620" max="3620" width="16.42578125" style="160" customWidth="1"/>
    <col min="3621" max="3621" width="18.140625" style="160" customWidth="1"/>
    <col min="3622" max="3622" width="26.7109375" style="160" customWidth="1"/>
    <col min="3623" max="3624" width="11.42578125" style="160" customWidth="1"/>
    <col min="3625" max="3625" width="14.28515625" style="160" customWidth="1"/>
    <col min="3626" max="3626" width="25" style="160" customWidth="1"/>
    <col min="3627" max="3628" width="11.42578125" style="160" customWidth="1"/>
    <col min="3629" max="3629" width="19.7109375" style="160" customWidth="1"/>
    <col min="3630" max="3630" width="11.42578125" style="160" customWidth="1"/>
    <col min="3631" max="3631" width="14.7109375" style="160" customWidth="1"/>
    <col min="3632" max="3638" width="11.42578125" style="160" customWidth="1"/>
    <col min="3639" max="3639" width="33.5703125" style="160" customWidth="1"/>
    <col min="3640" max="3873" width="11.42578125" style="160"/>
    <col min="3874" max="3874" width="15.7109375" style="160" customWidth="1"/>
    <col min="3875" max="3875" width="10.28515625" style="160" customWidth="1"/>
    <col min="3876" max="3876" width="16.42578125" style="160" customWidth="1"/>
    <col min="3877" max="3877" width="18.140625" style="160" customWidth="1"/>
    <col min="3878" max="3878" width="26.7109375" style="160" customWidth="1"/>
    <col min="3879" max="3880" width="11.42578125" style="160" customWidth="1"/>
    <col min="3881" max="3881" width="14.28515625" style="160" customWidth="1"/>
    <col min="3882" max="3882" width="25" style="160" customWidth="1"/>
    <col min="3883" max="3884" width="11.42578125" style="160" customWidth="1"/>
    <col min="3885" max="3885" width="19.7109375" style="160" customWidth="1"/>
    <col min="3886" max="3886" width="11.42578125" style="160" customWidth="1"/>
    <col min="3887" max="3887" width="14.7109375" style="160" customWidth="1"/>
    <col min="3888" max="3894" width="11.42578125" style="160" customWidth="1"/>
    <col min="3895" max="3895" width="33.5703125" style="160" customWidth="1"/>
    <col min="3896" max="4129" width="11.42578125" style="160"/>
    <col min="4130" max="4130" width="15.7109375" style="160" customWidth="1"/>
    <col min="4131" max="4131" width="10.28515625" style="160" customWidth="1"/>
    <col min="4132" max="4132" width="16.42578125" style="160" customWidth="1"/>
    <col min="4133" max="4133" width="18.140625" style="160" customWidth="1"/>
    <col min="4134" max="4134" width="26.7109375" style="160" customWidth="1"/>
    <col min="4135" max="4136" width="11.42578125" style="160" customWidth="1"/>
    <col min="4137" max="4137" width="14.28515625" style="160" customWidth="1"/>
    <col min="4138" max="4138" width="25" style="160" customWidth="1"/>
    <col min="4139" max="4140" width="11.42578125" style="160" customWidth="1"/>
    <col min="4141" max="4141" width="19.7109375" style="160" customWidth="1"/>
    <col min="4142" max="4142" width="11.42578125" style="160" customWidth="1"/>
    <col min="4143" max="4143" width="14.7109375" style="160" customWidth="1"/>
    <col min="4144" max="4150" width="11.42578125" style="160" customWidth="1"/>
    <col min="4151" max="4151" width="33.5703125" style="160" customWidth="1"/>
    <col min="4152" max="4385" width="11.42578125" style="160"/>
    <col min="4386" max="4386" width="15.7109375" style="160" customWidth="1"/>
    <col min="4387" max="4387" width="10.28515625" style="160" customWidth="1"/>
    <col min="4388" max="4388" width="16.42578125" style="160" customWidth="1"/>
    <col min="4389" max="4389" width="18.140625" style="160" customWidth="1"/>
    <col min="4390" max="4390" width="26.7109375" style="160" customWidth="1"/>
    <col min="4391" max="4392" width="11.42578125" style="160" customWidth="1"/>
    <col min="4393" max="4393" width="14.28515625" style="160" customWidth="1"/>
    <col min="4394" max="4394" width="25" style="160" customWidth="1"/>
    <col min="4395" max="4396" width="11.42578125" style="160" customWidth="1"/>
    <col min="4397" max="4397" width="19.7109375" style="160" customWidth="1"/>
    <col min="4398" max="4398" width="11.42578125" style="160" customWidth="1"/>
    <col min="4399" max="4399" width="14.7109375" style="160" customWidth="1"/>
    <col min="4400" max="4406" width="11.42578125" style="160" customWidth="1"/>
    <col min="4407" max="4407" width="33.5703125" style="160" customWidth="1"/>
    <col min="4408" max="4641" width="11.42578125" style="160"/>
    <col min="4642" max="4642" width="15.7109375" style="160" customWidth="1"/>
    <col min="4643" max="4643" width="10.28515625" style="160" customWidth="1"/>
    <col min="4644" max="4644" width="16.42578125" style="160" customWidth="1"/>
    <col min="4645" max="4645" width="18.140625" style="160" customWidth="1"/>
    <col min="4646" max="4646" width="26.7109375" style="160" customWidth="1"/>
    <col min="4647" max="4648" width="11.42578125" style="160" customWidth="1"/>
    <col min="4649" max="4649" width="14.28515625" style="160" customWidth="1"/>
    <col min="4650" max="4650" width="25" style="160" customWidth="1"/>
    <col min="4651" max="4652" width="11.42578125" style="160" customWidth="1"/>
    <col min="4653" max="4653" width="19.7109375" style="160" customWidth="1"/>
    <col min="4654" max="4654" width="11.42578125" style="160" customWidth="1"/>
    <col min="4655" max="4655" width="14.7109375" style="160" customWidth="1"/>
    <col min="4656" max="4662" width="11.42578125" style="160" customWidth="1"/>
    <col min="4663" max="4663" width="33.5703125" style="160" customWidth="1"/>
    <col min="4664" max="4897" width="11.42578125" style="160"/>
    <col min="4898" max="4898" width="15.7109375" style="160" customWidth="1"/>
    <col min="4899" max="4899" width="10.28515625" style="160" customWidth="1"/>
    <col min="4900" max="4900" width="16.42578125" style="160" customWidth="1"/>
    <col min="4901" max="4901" width="18.140625" style="160" customWidth="1"/>
    <col min="4902" max="4902" width="26.7109375" style="160" customWidth="1"/>
    <col min="4903" max="4904" width="11.42578125" style="160" customWidth="1"/>
    <col min="4905" max="4905" width="14.28515625" style="160" customWidth="1"/>
    <col min="4906" max="4906" width="25" style="160" customWidth="1"/>
    <col min="4907" max="4908" width="11.42578125" style="160" customWidth="1"/>
    <col min="4909" max="4909" width="19.7109375" style="160" customWidth="1"/>
    <col min="4910" max="4910" width="11.42578125" style="160" customWidth="1"/>
    <col min="4911" max="4911" width="14.7109375" style="160" customWidth="1"/>
    <col min="4912" max="4918" width="11.42578125" style="160" customWidth="1"/>
    <col min="4919" max="4919" width="33.5703125" style="160" customWidth="1"/>
    <col min="4920" max="5153" width="11.42578125" style="160"/>
    <col min="5154" max="5154" width="15.7109375" style="160" customWidth="1"/>
    <col min="5155" max="5155" width="10.28515625" style="160" customWidth="1"/>
    <col min="5156" max="5156" width="16.42578125" style="160" customWidth="1"/>
    <col min="5157" max="5157" width="18.140625" style="160" customWidth="1"/>
    <col min="5158" max="5158" width="26.7109375" style="160" customWidth="1"/>
    <col min="5159" max="5160" width="11.42578125" style="160" customWidth="1"/>
    <col min="5161" max="5161" width="14.28515625" style="160" customWidth="1"/>
    <col min="5162" max="5162" width="25" style="160" customWidth="1"/>
    <col min="5163" max="5164" width="11.42578125" style="160" customWidth="1"/>
    <col min="5165" max="5165" width="19.7109375" style="160" customWidth="1"/>
    <col min="5166" max="5166" width="11.42578125" style="160" customWidth="1"/>
    <col min="5167" max="5167" width="14.7109375" style="160" customWidth="1"/>
    <col min="5168" max="5174" width="11.42578125" style="160" customWidth="1"/>
    <col min="5175" max="5175" width="33.5703125" style="160" customWidth="1"/>
    <col min="5176" max="5409" width="11.42578125" style="160"/>
    <col min="5410" max="5410" width="15.7109375" style="160" customWidth="1"/>
    <col min="5411" max="5411" width="10.28515625" style="160" customWidth="1"/>
    <col min="5412" max="5412" width="16.42578125" style="160" customWidth="1"/>
    <col min="5413" max="5413" width="18.140625" style="160" customWidth="1"/>
    <col min="5414" max="5414" width="26.7109375" style="160" customWidth="1"/>
    <col min="5415" max="5416" width="11.42578125" style="160" customWidth="1"/>
    <col min="5417" max="5417" width="14.28515625" style="160" customWidth="1"/>
    <col min="5418" max="5418" width="25" style="160" customWidth="1"/>
    <col min="5419" max="5420" width="11.42578125" style="160" customWidth="1"/>
    <col min="5421" max="5421" width="19.7109375" style="160" customWidth="1"/>
    <col min="5422" max="5422" width="11.42578125" style="160" customWidth="1"/>
    <col min="5423" max="5423" width="14.7109375" style="160" customWidth="1"/>
    <col min="5424" max="5430" width="11.42578125" style="160" customWidth="1"/>
    <col min="5431" max="5431" width="33.5703125" style="160" customWidth="1"/>
    <col min="5432" max="5665" width="11.42578125" style="160"/>
    <col min="5666" max="5666" width="15.7109375" style="160" customWidth="1"/>
    <col min="5667" max="5667" width="10.28515625" style="160" customWidth="1"/>
    <col min="5668" max="5668" width="16.42578125" style="160" customWidth="1"/>
    <col min="5669" max="5669" width="18.140625" style="160" customWidth="1"/>
    <col min="5670" max="5670" width="26.7109375" style="160" customWidth="1"/>
    <col min="5671" max="5672" width="11.42578125" style="160" customWidth="1"/>
    <col min="5673" max="5673" width="14.28515625" style="160" customWidth="1"/>
    <col min="5674" max="5674" width="25" style="160" customWidth="1"/>
    <col min="5675" max="5676" width="11.42578125" style="160" customWidth="1"/>
    <col min="5677" max="5677" width="19.7109375" style="160" customWidth="1"/>
    <col min="5678" max="5678" width="11.42578125" style="160" customWidth="1"/>
    <col min="5679" max="5679" width="14.7109375" style="160" customWidth="1"/>
    <col min="5680" max="5686" width="11.42578125" style="160" customWidth="1"/>
    <col min="5687" max="5687" width="33.5703125" style="160" customWidth="1"/>
    <col min="5688" max="5921" width="11.42578125" style="160"/>
    <col min="5922" max="5922" width="15.7109375" style="160" customWidth="1"/>
    <col min="5923" max="5923" width="10.28515625" style="160" customWidth="1"/>
    <col min="5924" max="5924" width="16.42578125" style="160" customWidth="1"/>
    <col min="5925" max="5925" width="18.140625" style="160" customWidth="1"/>
    <col min="5926" max="5926" width="26.7109375" style="160" customWidth="1"/>
    <col min="5927" max="5928" width="11.42578125" style="160" customWidth="1"/>
    <col min="5929" max="5929" width="14.28515625" style="160" customWidth="1"/>
    <col min="5930" max="5930" width="25" style="160" customWidth="1"/>
    <col min="5931" max="5932" width="11.42578125" style="160" customWidth="1"/>
    <col min="5933" max="5933" width="19.7109375" style="160" customWidth="1"/>
    <col min="5934" max="5934" width="11.42578125" style="160" customWidth="1"/>
    <col min="5935" max="5935" width="14.7109375" style="160" customWidth="1"/>
    <col min="5936" max="5942" width="11.42578125" style="160" customWidth="1"/>
    <col min="5943" max="5943" width="33.5703125" style="160" customWidth="1"/>
    <col min="5944" max="6177" width="11.42578125" style="160"/>
    <col min="6178" max="6178" width="15.7109375" style="160" customWidth="1"/>
    <col min="6179" max="6179" width="10.28515625" style="160" customWidth="1"/>
    <col min="6180" max="6180" width="16.42578125" style="160" customWidth="1"/>
    <col min="6181" max="6181" width="18.140625" style="160" customWidth="1"/>
    <col min="6182" max="6182" width="26.7109375" style="160" customWidth="1"/>
    <col min="6183" max="6184" width="11.42578125" style="160" customWidth="1"/>
    <col min="6185" max="6185" width="14.28515625" style="160" customWidth="1"/>
    <col min="6186" max="6186" width="25" style="160" customWidth="1"/>
    <col min="6187" max="6188" width="11.42578125" style="160" customWidth="1"/>
    <col min="6189" max="6189" width="19.7109375" style="160" customWidth="1"/>
    <col min="6190" max="6190" width="11.42578125" style="160" customWidth="1"/>
    <col min="6191" max="6191" width="14.7109375" style="160" customWidth="1"/>
    <col min="6192" max="6198" width="11.42578125" style="160" customWidth="1"/>
    <col min="6199" max="6199" width="33.5703125" style="160" customWidth="1"/>
    <col min="6200" max="6433" width="11.42578125" style="160"/>
    <col min="6434" max="6434" width="15.7109375" style="160" customWidth="1"/>
    <col min="6435" max="6435" width="10.28515625" style="160" customWidth="1"/>
    <col min="6436" max="6436" width="16.42578125" style="160" customWidth="1"/>
    <col min="6437" max="6437" width="18.140625" style="160" customWidth="1"/>
    <col min="6438" max="6438" width="26.7109375" style="160" customWidth="1"/>
    <col min="6439" max="6440" width="11.42578125" style="160" customWidth="1"/>
    <col min="6441" max="6441" width="14.28515625" style="160" customWidth="1"/>
    <col min="6442" max="6442" width="25" style="160" customWidth="1"/>
    <col min="6443" max="6444" width="11.42578125" style="160" customWidth="1"/>
    <col min="6445" max="6445" width="19.7109375" style="160" customWidth="1"/>
    <col min="6446" max="6446" width="11.42578125" style="160" customWidth="1"/>
    <col min="6447" max="6447" width="14.7109375" style="160" customWidth="1"/>
    <col min="6448" max="6454" width="11.42578125" style="160" customWidth="1"/>
    <col min="6455" max="6455" width="33.5703125" style="160" customWidth="1"/>
    <col min="6456" max="6689" width="11.42578125" style="160"/>
    <col min="6690" max="6690" width="15.7109375" style="160" customWidth="1"/>
    <col min="6691" max="6691" width="10.28515625" style="160" customWidth="1"/>
    <col min="6692" max="6692" width="16.42578125" style="160" customWidth="1"/>
    <col min="6693" max="6693" width="18.140625" style="160" customWidth="1"/>
    <col min="6694" max="6694" width="26.7109375" style="160" customWidth="1"/>
    <col min="6695" max="6696" width="11.42578125" style="160" customWidth="1"/>
    <col min="6697" max="6697" width="14.28515625" style="160" customWidth="1"/>
    <col min="6698" max="6698" width="25" style="160" customWidth="1"/>
    <col min="6699" max="6700" width="11.42578125" style="160" customWidth="1"/>
    <col min="6701" max="6701" width="19.7109375" style="160" customWidth="1"/>
    <col min="6702" max="6702" width="11.42578125" style="160" customWidth="1"/>
    <col min="6703" max="6703" width="14.7109375" style="160" customWidth="1"/>
    <col min="6704" max="6710" width="11.42578125" style="160" customWidth="1"/>
    <col min="6711" max="6711" width="33.5703125" style="160" customWidth="1"/>
    <col min="6712" max="6945" width="11.42578125" style="160"/>
    <col min="6946" max="6946" width="15.7109375" style="160" customWidth="1"/>
    <col min="6947" max="6947" width="10.28515625" style="160" customWidth="1"/>
    <col min="6948" max="6948" width="16.42578125" style="160" customWidth="1"/>
    <col min="6949" max="6949" width="18.140625" style="160" customWidth="1"/>
    <col min="6950" max="6950" width="26.7109375" style="160" customWidth="1"/>
    <col min="6951" max="6952" width="11.42578125" style="160" customWidth="1"/>
    <col min="6953" max="6953" width="14.28515625" style="160" customWidth="1"/>
    <col min="6954" max="6954" width="25" style="160" customWidth="1"/>
    <col min="6955" max="6956" width="11.42578125" style="160" customWidth="1"/>
    <col min="6957" max="6957" width="19.7109375" style="160" customWidth="1"/>
    <col min="6958" max="6958" width="11.42578125" style="160" customWidth="1"/>
    <col min="6959" max="6959" width="14.7109375" style="160" customWidth="1"/>
    <col min="6960" max="6966" width="11.42578125" style="160" customWidth="1"/>
    <col min="6967" max="6967" width="33.5703125" style="160" customWidth="1"/>
    <col min="6968" max="7201" width="11.42578125" style="160"/>
    <col min="7202" max="7202" width="15.7109375" style="160" customWidth="1"/>
    <col min="7203" max="7203" width="10.28515625" style="160" customWidth="1"/>
    <col min="7204" max="7204" width="16.42578125" style="160" customWidth="1"/>
    <col min="7205" max="7205" width="18.140625" style="160" customWidth="1"/>
    <col min="7206" max="7206" width="26.7109375" style="160" customWidth="1"/>
    <col min="7207" max="7208" width="11.42578125" style="160" customWidth="1"/>
    <col min="7209" max="7209" width="14.28515625" style="160" customWidth="1"/>
    <col min="7210" max="7210" width="25" style="160" customWidth="1"/>
    <col min="7211" max="7212" width="11.42578125" style="160" customWidth="1"/>
    <col min="7213" max="7213" width="19.7109375" style="160" customWidth="1"/>
    <col min="7214" max="7214" width="11.42578125" style="160" customWidth="1"/>
    <col min="7215" max="7215" width="14.7109375" style="160" customWidth="1"/>
    <col min="7216" max="7222" width="11.42578125" style="160" customWidth="1"/>
    <col min="7223" max="7223" width="33.5703125" style="160" customWidth="1"/>
    <col min="7224" max="7457" width="11.42578125" style="160"/>
    <col min="7458" max="7458" width="15.7109375" style="160" customWidth="1"/>
    <col min="7459" max="7459" width="10.28515625" style="160" customWidth="1"/>
    <col min="7460" max="7460" width="16.42578125" style="160" customWidth="1"/>
    <col min="7461" max="7461" width="18.140625" style="160" customWidth="1"/>
    <col min="7462" max="7462" width="26.7109375" style="160" customWidth="1"/>
    <col min="7463" max="7464" width="11.42578125" style="160" customWidth="1"/>
    <col min="7465" max="7465" width="14.28515625" style="160" customWidth="1"/>
    <col min="7466" max="7466" width="25" style="160" customWidth="1"/>
    <col min="7467" max="7468" width="11.42578125" style="160" customWidth="1"/>
    <col min="7469" max="7469" width="19.7109375" style="160" customWidth="1"/>
    <col min="7470" max="7470" width="11.42578125" style="160" customWidth="1"/>
    <col min="7471" max="7471" width="14.7109375" style="160" customWidth="1"/>
    <col min="7472" max="7478" width="11.42578125" style="160" customWidth="1"/>
    <col min="7479" max="7479" width="33.5703125" style="160" customWidth="1"/>
    <col min="7480" max="7713" width="11.42578125" style="160"/>
    <col min="7714" max="7714" width="15.7109375" style="160" customWidth="1"/>
    <col min="7715" max="7715" width="10.28515625" style="160" customWidth="1"/>
    <col min="7716" max="7716" width="16.42578125" style="160" customWidth="1"/>
    <col min="7717" max="7717" width="18.140625" style="160" customWidth="1"/>
    <col min="7718" max="7718" width="26.7109375" style="160" customWidth="1"/>
    <col min="7719" max="7720" width="11.42578125" style="160" customWidth="1"/>
    <col min="7721" max="7721" width="14.28515625" style="160" customWidth="1"/>
    <col min="7722" max="7722" width="25" style="160" customWidth="1"/>
    <col min="7723" max="7724" width="11.42578125" style="160" customWidth="1"/>
    <col min="7725" max="7725" width="19.7109375" style="160" customWidth="1"/>
    <col min="7726" max="7726" width="11.42578125" style="160" customWidth="1"/>
    <col min="7727" max="7727" width="14.7109375" style="160" customWidth="1"/>
    <col min="7728" max="7734" width="11.42578125" style="160" customWidth="1"/>
    <col min="7735" max="7735" width="33.5703125" style="160" customWidth="1"/>
    <col min="7736" max="7969" width="11.42578125" style="160"/>
    <col min="7970" max="7970" width="15.7109375" style="160" customWidth="1"/>
    <col min="7971" max="7971" width="10.28515625" style="160" customWidth="1"/>
    <col min="7972" max="7972" width="16.42578125" style="160" customWidth="1"/>
    <col min="7973" max="7973" width="18.140625" style="160" customWidth="1"/>
    <col min="7974" max="7974" width="26.7109375" style="160" customWidth="1"/>
    <col min="7975" max="7976" width="11.42578125" style="160" customWidth="1"/>
    <col min="7977" max="7977" width="14.28515625" style="160" customWidth="1"/>
    <col min="7978" max="7978" width="25" style="160" customWidth="1"/>
    <col min="7979" max="7980" width="11.42578125" style="160" customWidth="1"/>
    <col min="7981" max="7981" width="19.7109375" style="160" customWidth="1"/>
    <col min="7982" max="7982" width="11.42578125" style="160" customWidth="1"/>
    <col min="7983" max="7983" width="14.7109375" style="160" customWidth="1"/>
    <col min="7984" max="7990" width="11.42578125" style="160" customWidth="1"/>
    <col min="7991" max="7991" width="33.5703125" style="160" customWidth="1"/>
    <col min="7992" max="8225" width="11.42578125" style="160"/>
    <col min="8226" max="8226" width="15.7109375" style="160" customWidth="1"/>
    <col min="8227" max="8227" width="10.28515625" style="160" customWidth="1"/>
    <col min="8228" max="8228" width="16.42578125" style="160" customWidth="1"/>
    <col min="8229" max="8229" width="18.140625" style="160" customWidth="1"/>
    <col min="8230" max="8230" width="26.7109375" style="160" customWidth="1"/>
    <col min="8231" max="8232" width="11.42578125" style="160" customWidth="1"/>
    <col min="8233" max="8233" width="14.28515625" style="160" customWidth="1"/>
    <col min="8234" max="8234" width="25" style="160" customWidth="1"/>
    <col min="8235" max="8236" width="11.42578125" style="160" customWidth="1"/>
    <col min="8237" max="8237" width="19.7109375" style="160" customWidth="1"/>
    <col min="8238" max="8238" width="11.42578125" style="160" customWidth="1"/>
    <col min="8239" max="8239" width="14.7109375" style="160" customWidth="1"/>
    <col min="8240" max="8246" width="11.42578125" style="160" customWidth="1"/>
    <col min="8247" max="8247" width="33.5703125" style="160" customWidth="1"/>
    <col min="8248" max="8481" width="11.42578125" style="160"/>
    <col min="8482" max="8482" width="15.7109375" style="160" customWidth="1"/>
    <col min="8483" max="8483" width="10.28515625" style="160" customWidth="1"/>
    <col min="8484" max="8484" width="16.42578125" style="160" customWidth="1"/>
    <col min="8485" max="8485" width="18.140625" style="160" customWidth="1"/>
    <col min="8486" max="8486" width="26.7109375" style="160" customWidth="1"/>
    <col min="8487" max="8488" width="11.42578125" style="160" customWidth="1"/>
    <col min="8489" max="8489" width="14.28515625" style="160" customWidth="1"/>
    <col min="8490" max="8490" width="25" style="160" customWidth="1"/>
    <col min="8491" max="8492" width="11.42578125" style="160" customWidth="1"/>
    <col min="8493" max="8493" width="19.7109375" style="160" customWidth="1"/>
    <col min="8494" max="8494" width="11.42578125" style="160" customWidth="1"/>
    <col min="8495" max="8495" width="14.7109375" style="160" customWidth="1"/>
    <col min="8496" max="8502" width="11.42578125" style="160" customWidth="1"/>
    <col min="8503" max="8503" width="33.5703125" style="160" customWidth="1"/>
    <col min="8504" max="8737" width="11.42578125" style="160"/>
    <col min="8738" max="8738" width="15.7109375" style="160" customWidth="1"/>
    <col min="8739" max="8739" width="10.28515625" style="160" customWidth="1"/>
    <col min="8740" max="8740" width="16.42578125" style="160" customWidth="1"/>
    <col min="8741" max="8741" width="18.140625" style="160" customWidth="1"/>
    <col min="8742" max="8742" width="26.7109375" style="160" customWidth="1"/>
    <col min="8743" max="8744" width="11.42578125" style="160" customWidth="1"/>
    <col min="8745" max="8745" width="14.28515625" style="160" customWidth="1"/>
    <col min="8746" max="8746" width="25" style="160" customWidth="1"/>
    <col min="8747" max="8748" width="11.42578125" style="160" customWidth="1"/>
    <col min="8749" max="8749" width="19.7109375" style="160" customWidth="1"/>
    <col min="8750" max="8750" width="11.42578125" style="160" customWidth="1"/>
    <col min="8751" max="8751" width="14.7109375" style="160" customWidth="1"/>
    <col min="8752" max="8758" width="11.42578125" style="160" customWidth="1"/>
    <col min="8759" max="8759" width="33.5703125" style="160" customWidth="1"/>
    <col min="8760" max="8993" width="11.42578125" style="160"/>
    <col min="8994" max="8994" width="15.7109375" style="160" customWidth="1"/>
    <col min="8995" max="8995" width="10.28515625" style="160" customWidth="1"/>
    <col min="8996" max="8996" width="16.42578125" style="160" customWidth="1"/>
    <col min="8997" max="8997" width="18.140625" style="160" customWidth="1"/>
    <col min="8998" max="8998" width="26.7109375" style="160" customWidth="1"/>
    <col min="8999" max="9000" width="11.42578125" style="160" customWidth="1"/>
    <col min="9001" max="9001" width="14.28515625" style="160" customWidth="1"/>
    <col min="9002" max="9002" width="25" style="160" customWidth="1"/>
    <col min="9003" max="9004" width="11.42578125" style="160" customWidth="1"/>
    <col min="9005" max="9005" width="19.7109375" style="160" customWidth="1"/>
    <col min="9006" max="9006" width="11.42578125" style="160" customWidth="1"/>
    <col min="9007" max="9007" width="14.7109375" style="160" customWidth="1"/>
    <col min="9008" max="9014" width="11.42578125" style="160" customWidth="1"/>
    <col min="9015" max="9015" width="33.5703125" style="160" customWidth="1"/>
    <col min="9016" max="9249" width="11.42578125" style="160"/>
    <col min="9250" max="9250" width="15.7109375" style="160" customWidth="1"/>
    <col min="9251" max="9251" width="10.28515625" style="160" customWidth="1"/>
    <col min="9252" max="9252" width="16.42578125" style="160" customWidth="1"/>
    <col min="9253" max="9253" width="18.140625" style="160" customWidth="1"/>
    <col min="9254" max="9254" width="26.7109375" style="160" customWidth="1"/>
    <col min="9255" max="9256" width="11.42578125" style="160" customWidth="1"/>
    <col min="9257" max="9257" width="14.28515625" style="160" customWidth="1"/>
    <col min="9258" max="9258" width="25" style="160" customWidth="1"/>
    <col min="9259" max="9260" width="11.42578125" style="160" customWidth="1"/>
    <col min="9261" max="9261" width="19.7109375" style="160" customWidth="1"/>
    <col min="9262" max="9262" width="11.42578125" style="160" customWidth="1"/>
    <col min="9263" max="9263" width="14.7109375" style="160" customWidth="1"/>
    <col min="9264" max="9270" width="11.42578125" style="160" customWidth="1"/>
    <col min="9271" max="9271" width="33.5703125" style="160" customWidth="1"/>
    <col min="9272" max="9505" width="11.42578125" style="160"/>
    <col min="9506" max="9506" width="15.7109375" style="160" customWidth="1"/>
    <col min="9507" max="9507" width="10.28515625" style="160" customWidth="1"/>
    <col min="9508" max="9508" width="16.42578125" style="160" customWidth="1"/>
    <col min="9509" max="9509" width="18.140625" style="160" customWidth="1"/>
    <col min="9510" max="9510" width="26.7109375" style="160" customWidth="1"/>
    <col min="9511" max="9512" width="11.42578125" style="160" customWidth="1"/>
    <col min="9513" max="9513" width="14.28515625" style="160" customWidth="1"/>
    <col min="9514" max="9514" width="25" style="160" customWidth="1"/>
    <col min="9515" max="9516" width="11.42578125" style="160" customWidth="1"/>
    <col min="9517" max="9517" width="19.7109375" style="160" customWidth="1"/>
    <col min="9518" max="9518" width="11.42578125" style="160" customWidth="1"/>
    <col min="9519" max="9519" width="14.7109375" style="160" customWidth="1"/>
    <col min="9520" max="9526" width="11.42578125" style="160" customWidth="1"/>
    <col min="9527" max="9527" width="33.5703125" style="160" customWidth="1"/>
    <col min="9528" max="9761" width="11.42578125" style="160"/>
    <col min="9762" max="9762" width="15.7109375" style="160" customWidth="1"/>
    <col min="9763" max="9763" width="10.28515625" style="160" customWidth="1"/>
    <col min="9764" max="9764" width="16.42578125" style="160" customWidth="1"/>
    <col min="9765" max="9765" width="18.140625" style="160" customWidth="1"/>
    <col min="9766" max="9766" width="26.7109375" style="160" customWidth="1"/>
    <col min="9767" max="9768" width="11.42578125" style="160" customWidth="1"/>
    <col min="9769" max="9769" width="14.28515625" style="160" customWidth="1"/>
    <col min="9770" max="9770" width="25" style="160" customWidth="1"/>
    <col min="9771" max="9772" width="11.42578125" style="160" customWidth="1"/>
    <col min="9773" max="9773" width="19.7109375" style="160" customWidth="1"/>
    <col min="9774" max="9774" width="11.42578125" style="160" customWidth="1"/>
    <col min="9775" max="9775" width="14.7109375" style="160" customWidth="1"/>
    <col min="9776" max="9782" width="11.42578125" style="160" customWidth="1"/>
    <col min="9783" max="9783" width="33.5703125" style="160" customWidth="1"/>
    <col min="9784" max="10017" width="11.42578125" style="160"/>
    <col min="10018" max="10018" width="15.7109375" style="160" customWidth="1"/>
    <col min="10019" max="10019" width="10.28515625" style="160" customWidth="1"/>
    <col min="10020" max="10020" width="16.42578125" style="160" customWidth="1"/>
    <col min="10021" max="10021" width="18.140625" style="160" customWidth="1"/>
    <col min="10022" max="10022" width="26.7109375" style="160" customWidth="1"/>
    <col min="10023" max="10024" width="11.42578125" style="160" customWidth="1"/>
    <col min="10025" max="10025" width="14.28515625" style="160" customWidth="1"/>
    <col min="10026" max="10026" width="25" style="160" customWidth="1"/>
    <col min="10027" max="10028" width="11.42578125" style="160" customWidth="1"/>
    <col min="10029" max="10029" width="19.7109375" style="160" customWidth="1"/>
    <col min="10030" max="10030" width="11.42578125" style="160" customWidth="1"/>
    <col min="10031" max="10031" width="14.7109375" style="160" customWidth="1"/>
    <col min="10032" max="10038" width="11.42578125" style="160" customWidth="1"/>
    <col min="10039" max="10039" width="33.5703125" style="160" customWidth="1"/>
    <col min="10040" max="10273" width="11.42578125" style="160"/>
    <col min="10274" max="10274" width="15.7109375" style="160" customWidth="1"/>
    <col min="10275" max="10275" width="10.28515625" style="160" customWidth="1"/>
    <col min="10276" max="10276" width="16.42578125" style="160" customWidth="1"/>
    <col min="10277" max="10277" width="18.140625" style="160" customWidth="1"/>
    <col min="10278" max="10278" width="26.7109375" style="160" customWidth="1"/>
    <col min="10279" max="10280" width="11.42578125" style="160" customWidth="1"/>
    <col min="10281" max="10281" width="14.28515625" style="160" customWidth="1"/>
    <col min="10282" max="10282" width="25" style="160" customWidth="1"/>
    <col min="10283" max="10284" width="11.42578125" style="160" customWidth="1"/>
    <col min="10285" max="10285" width="19.7109375" style="160" customWidth="1"/>
    <col min="10286" max="10286" width="11.42578125" style="160" customWidth="1"/>
    <col min="10287" max="10287" width="14.7109375" style="160" customWidth="1"/>
    <col min="10288" max="10294" width="11.42578125" style="160" customWidth="1"/>
    <col min="10295" max="10295" width="33.5703125" style="160" customWidth="1"/>
    <col min="10296" max="10529" width="11.42578125" style="160"/>
    <col min="10530" max="10530" width="15.7109375" style="160" customWidth="1"/>
    <col min="10531" max="10531" width="10.28515625" style="160" customWidth="1"/>
    <col min="10532" max="10532" width="16.42578125" style="160" customWidth="1"/>
    <col min="10533" max="10533" width="18.140625" style="160" customWidth="1"/>
    <col min="10534" max="10534" width="26.7109375" style="160" customWidth="1"/>
    <col min="10535" max="10536" width="11.42578125" style="160" customWidth="1"/>
    <col min="10537" max="10537" width="14.28515625" style="160" customWidth="1"/>
    <col min="10538" max="10538" width="25" style="160" customWidth="1"/>
    <col min="10539" max="10540" width="11.42578125" style="160" customWidth="1"/>
    <col min="10541" max="10541" width="19.7109375" style="160" customWidth="1"/>
    <col min="10542" max="10542" width="11.42578125" style="160" customWidth="1"/>
    <col min="10543" max="10543" width="14.7109375" style="160" customWidth="1"/>
    <col min="10544" max="10550" width="11.42578125" style="160" customWidth="1"/>
    <col min="10551" max="10551" width="33.5703125" style="160" customWidth="1"/>
    <col min="10552" max="10785" width="11.42578125" style="160"/>
    <col min="10786" max="10786" width="15.7109375" style="160" customWidth="1"/>
    <col min="10787" max="10787" width="10.28515625" style="160" customWidth="1"/>
    <col min="10788" max="10788" width="16.42578125" style="160" customWidth="1"/>
    <col min="10789" max="10789" width="18.140625" style="160" customWidth="1"/>
    <col min="10790" max="10790" width="26.7109375" style="160" customWidth="1"/>
    <col min="10791" max="10792" width="11.42578125" style="160" customWidth="1"/>
    <col min="10793" max="10793" width="14.28515625" style="160" customWidth="1"/>
    <col min="10794" max="10794" width="25" style="160" customWidth="1"/>
    <col min="10795" max="10796" width="11.42578125" style="160" customWidth="1"/>
    <col min="10797" max="10797" width="19.7109375" style="160" customWidth="1"/>
    <col min="10798" max="10798" width="11.42578125" style="160" customWidth="1"/>
    <col min="10799" max="10799" width="14.7109375" style="160" customWidth="1"/>
    <col min="10800" max="10806" width="11.42578125" style="160" customWidth="1"/>
    <col min="10807" max="10807" width="33.5703125" style="160" customWidth="1"/>
    <col min="10808" max="11041" width="11.42578125" style="160"/>
    <col min="11042" max="11042" width="15.7109375" style="160" customWidth="1"/>
    <col min="11043" max="11043" width="10.28515625" style="160" customWidth="1"/>
    <col min="11044" max="11044" width="16.42578125" style="160" customWidth="1"/>
    <col min="11045" max="11045" width="18.140625" style="160" customWidth="1"/>
    <col min="11046" max="11046" width="26.7109375" style="160" customWidth="1"/>
    <col min="11047" max="11048" width="11.42578125" style="160" customWidth="1"/>
    <col min="11049" max="11049" width="14.28515625" style="160" customWidth="1"/>
    <col min="11050" max="11050" width="25" style="160" customWidth="1"/>
    <col min="11051" max="11052" width="11.42578125" style="160" customWidth="1"/>
    <col min="11053" max="11053" width="19.7109375" style="160" customWidth="1"/>
    <col min="11054" max="11054" width="11.42578125" style="160" customWidth="1"/>
    <col min="11055" max="11055" width="14.7109375" style="160" customWidth="1"/>
    <col min="11056" max="11062" width="11.42578125" style="160" customWidth="1"/>
    <col min="11063" max="11063" width="33.5703125" style="160" customWidth="1"/>
    <col min="11064" max="11297" width="11.42578125" style="160"/>
    <col min="11298" max="11298" width="15.7109375" style="160" customWidth="1"/>
    <col min="11299" max="11299" width="10.28515625" style="160" customWidth="1"/>
    <col min="11300" max="11300" width="16.42578125" style="160" customWidth="1"/>
    <col min="11301" max="11301" width="18.140625" style="160" customWidth="1"/>
    <col min="11302" max="11302" width="26.7109375" style="160" customWidth="1"/>
    <col min="11303" max="11304" width="11.42578125" style="160" customWidth="1"/>
    <col min="11305" max="11305" width="14.28515625" style="160" customWidth="1"/>
    <col min="11306" max="11306" width="25" style="160" customWidth="1"/>
    <col min="11307" max="11308" width="11.42578125" style="160" customWidth="1"/>
    <col min="11309" max="11309" width="19.7109375" style="160" customWidth="1"/>
    <col min="11310" max="11310" width="11.42578125" style="160" customWidth="1"/>
    <col min="11311" max="11311" width="14.7109375" style="160" customWidth="1"/>
    <col min="11312" max="11318" width="11.42578125" style="160" customWidth="1"/>
    <col min="11319" max="11319" width="33.5703125" style="160" customWidth="1"/>
    <col min="11320" max="11553" width="11.42578125" style="160"/>
    <col min="11554" max="11554" width="15.7109375" style="160" customWidth="1"/>
    <col min="11555" max="11555" width="10.28515625" style="160" customWidth="1"/>
    <col min="11556" max="11556" width="16.42578125" style="160" customWidth="1"/>
    <col min="11557" max="11557" width="18.140625" style="160" customWidth="1"/>
    <col min="11558" max="11558" width="26.7109375" style="160" customWidth="1"/>
    <col min="11559" max="11560" width="11.42578125" style="160" customWidth="1"/>
    <col min="11561" max="11561" width="14.28515625" style="160" customWidth="1"/>
    <col min="11562" max="11562" width="25" style="160" customWidth="1"/>
    <col min="11563" max="11564" width="11.42578125" style="160" customWidth="1"/>
    <col min="11565" max="11565" width="19.7109375" style="160" customWidth="1"/>
    <col min="11566" max="11566" width="11.42578125" style="160" customWidth="1"/>
    <col min="11567" max="11567" width="14.7109375" style="160" customWidth="1"/>
    <col min="11568" max="11574" width="11.42578125" style="160" customWidth="1"/>
    <col min="11575" max="11575" width="33.5703125" style="160" customWidth="1"/>
    <col min="11576" max="11809" width="11.42578125" style="160"/>
    <col min="11810" max="11810" width="15.7109375" style="160" customWidth="1"/>
    <col min="11811" max="11811" width="10.28515625" style="160" customWidth="1"/>
    <col min="11812" max="11812" width="16.42578125" style="160" customWidth="1"/>
    <col min="11813" max="11813" width="18.140625" style="160" customWidth="1"/>
    <col min="11814" max="11814" width="26.7109375" style="160" customWidth="1"/>
    <col min="11815" max="11816" width="11.42578125" style="160" customWidth="1"/>
    <col min="11817" max="11817" width="14.28515625" style="160" customWidth="1"/>
    <col min="11818" max="11818" width="25" style="160" customWidth="1"/>
    <col min="11819" max="11820" width="11.42578125" style="160" customWidth="1"/>
    <col min="11821" max="11821" width="19.7109375" style="160" customWidth="1"/>
    <col min="11822" max="11822" width="11.42578125" style="160" customWidth="1"/>
    <col min="11823" max="11823" width="14.7109375" style="160" customWidth="1"/>
    <col min="11824" max="11830" width="11.42578125" style="160" customWidth="1"/>
    <col min="11831" max="11831" width="33.5703125" style="160" customWidth="1"/>
    <col min="11832" max="12065" width="11.42578125" style="160"/>
    <col min="12066" max="12066" width="15.7109375" style="160" customWidth="1"/>
    <col min="12067" max="12067" width="10.28515625" style="160" customWidth="1"/>
    <col min="12068" max="12068" width="16.42578125" style="160" customWidth="1"/>
    <col min="12069" max="12069" width="18.140625" style="160" customWidth="1"/>
    <col min="12070" max="12070" width="26.7109375" style="160" customWidth="1"/>
    <col min="12071" max="12072" width="11.42578125" style="160" customWidth="1"/>
    <col min="12073" max="12073" width="14.28515625" style="160" customWidth="1"/>
    <col min="12074" max="12074" width="25" style="160" customWidth="1"/>
    <col min="12075" max="12076" width="11.42578125" style="160" customWidth="1"/>
    <col min="12077" max="12077" width="19.7109375" style="160" customWidth="1"/>
    <col min="12078" max="12078" width="11.42578125" style="160" customWidth="1"/>
    <col min="12079" max="12079" width="14.7109375" style="160" customWidth="1"/>
    <col min="12080" max="12086" width="11.42578125" style="160" customWidth="1"/>
    <col min="12087" max="12087" width="33.5703125" style="160" customWidth="1"/>
    <col min="12088" max="12321" width="11.42578125" style="160"/>
    <col min="12322" max="12322" width="15.7109375" style="160" customWidth="1"/>
    <col min="12323" max="12323" width="10.28515625" style="160" customWidth="1"/>
    <col min="12324" max="12324" width="16.42578125" style="160" customWidth="1"/>
    <col min="12325" max="12325" width="18.140625" style="160" customWidth="1"/>
    <col min="12326" max="12326" width="26.7109375" style="160" customWidth="1"/>
    <col min="12327" max="12328" width="11.42578125" style="160" customWidth="1"/>
    <col min="12329" max="12329" width="14.28515625" style="160" customWidth="1"/>
    <col min="12330" max="12330" width="25" style="160" customWidth="1"/>
    <col min="12331" max="12332" width="11.42578125" style="160" customWidth="1"/>
    <col min="12333" max="12333" width="19.7109375" style="160" customWidth="1"/>
    <col min="12334" max="12334" width="11.42578125" style="160" customWidth="1"/>
    <col min="12335" max="12335" width="14.7109375" style="160" customWidth="1"/>
    <col min="12336" max="12342" width="11.42578125" style="160" customWidth="1"/>
    <col min="12343" max="12343" width="33.5703125" style="160" customWidth="1"/>
    <col min="12344" max="12577" width="11.42578125" style="160"/>
    <col min="12578" max="12578" width="15.7109375" style="160" customWidth="1"/>
    <col min="12579" max="12579" width="10.28515625" style="160" customWidth="1"/>
    <col min="12580" max="12580" width="16.42578125" style="160" customWidth="1"/>
    <col min="12581" max="12581" width="18.140625" style="160" customWidth="1"/>
    <col min="12582" max="12582" width="26.7109375" style="160" customWidth="1"/>
    <col min="12583" max="12584" width="11.42578125" style="160" customWidth="1"/>
    <col min="12585" max="12585" width="14.28515625" style="160" customWidth="1"/>
    <col min="12586" max="12586" width="25" style="160" customWidth="1"/>
    <col min="12587" max="12588" width="11.42578125" style="160" customWidth="1"/>
    <col min="12589" max="12589" width="19.7109375" style="160" customWidth="1"/>
    <col min="12590" max="12590" width="11.42578125" style="160" customWidth="1"/>
    <col min="12591" max="12591" width="14.7109375" style="160" customWidth="1"/>
    <col min="12592" max="12598" width="11.42578125" style="160" customWidth="1"/>
    <col min="12599" max="12599" width="33.5703125" style="160" customWidth="1"/>
    <col min="12600" max="12833" width="11.42578125" style="160"/>
    <col min="12834" max="12834" width="15.7109375" style="160" customWidth="1"/>
    <col min="12835" max="12835" width="10.28515625" style="160" customWidth="1"/>
    <col min="12836" max="12836" width="16.42578125" style="160" customWidth="1"/>
    <col min="12837" max="12837" width="18.140625" style="160" customWidth="1"/>
    <col min="12838" max="12838" width="26.7109375" style="160" customWidth="1"/>
    <col min="12839" max="12840" width="11.42578125" style="160" customWidth="1"/>
    <col min="12841" max="12841" width="14.28515625" style="160" customWidth="1"/>
    <col min="12842" max="12842" width="25" style="160" customWidth="1"/>
    <col min="12843" max="12844" width="11.42578125" style="160" customWidth="1"/>
    <col min="12845" max="12845" width="19.7109375" style="160" customWidth="1"/>
    <col min="12846" max="12846" width="11.42578125" style="160" customWidth="1"/>
    <col min="12847" max="12847" width="14.7109375" style="160" customWidth="1"/>
    <col min="12848" max="12854" width="11.42578125" style="160" customWidth="1"/>
    <col min="12855" max="12855" width="33.5703125" style="160" customWidth="1"/>
    <col min="12856" max="13089" width="11.42578125" style="160"/>
    <col min="13090" max="13090" width="15.7109375" style="160" customWidth="1"/>
    <col min="13091" max="13091" width="10.28515625" style="160" customWidth="1"/>
    <col min="13092" max="13092" width="16.42578125" style="160" customWidth="1"/>
    <col min="13093" max="13093" width="18.140625" style="160" customWidth="1"/>
    <col min="13094" max="13094" width="26.7109375" style="160" customWidth="1"/>
    <col min="13095" max="13096" width="11.42578125" style="160" customWidth="1"/>
    <col min="13097" max="13097" width="14.28515625" style="160" customWidth="1"/>
    <col min="13098" max="13098" width="25" style="160" customWidth="1"/>
    <col min="13099" max="13100" width="11.42578125" style="160" customWidth="1"/>
    <col min="13101" max="13101" width="19.7109375" style="160" customWidth="1"/>
    <col min="13102" max="13102" width="11.42578125" style="160" customWidth="1"/>
    <col min="13103" max="13103" width="14.7109375" style="160" customWidth="1"/>
    <col min="13104" max="13110" width="11.42578125" style="160" customWidth="1"/>
    <col min="13111" max="13111" width="33.5703125" style="160" customWidth="1"/>
    <col min="13112" max="13345" width="11.42578125" style="160"/>
    <col min="13346" max="13346" width="15.7109375" style="160" customWidth="1"/>
    <col min="13347" max="13347" width="10.28515625" style="160" customWidth="1"/>
    <col min="13348" max="13348" width="16.42578125" style="160" customWidth="1"/>
    <col min="13349" max="13349" width="18.140625" style="160" customWidth="1"/>
    <col min="13350" max="13350" width="26.7109375" style="160" customWidth="1"/>
    <col min="13351" max="13352" width="11.42578125" style="160" customWidth="1"/>
    <col min="13353" max="13353" width="14.28515625" style="160" customWidth="1"/>
    <col min="13354" max="13354" width="25" style="160" customWidth="1"/>
    <col min="13355" max="13356" width="11.42578125" style="160" customWidth="1"/>
    <col min="13357" max="13357" width="19.7109375" style="160" customWidth="1"/>
    <col min="13358" max="13358" width="11.42578125" style="160" customWidth="1"/>
    <col min="13359" max="13359" width="14.7109375" style="160" customWidth="1"/>
    <col min="13360" max="13366" width="11.42578125" style="160" customWidth="1"/>
    <col min="13367" max="13367" width="33.5703125" style="160" customWidth="1"/>
    <col min="13368" max="13601" width="11.42578125" style="160"/>
    <col min="13602" max="13602" width="15.7109375" style="160" customWidth="1"/>
    <col min="13603" max="13603" width="10.28515625" style="160" customWidth="1"/>
    <col min="13604" max="13604" width="16.42578125" style="160" customWidth="1"/>
    <col min="13605" max="13605" width="18.140625" style="160" customWidth="1"/>
    <col min="13606" max="13606" width="26.7109375" style="160" customWidth="1"/>
    <col min="13607" max="13608" width="11.42578125" style="160" customWidth="1"/>
    <col min="13609" max="13609" width="14.28515625" style="160" customWidth="1"/>
    <col min="13610" max="13610" width="25" style="160" customWidth="1"/>
    <col min="13611" max="13612" width="11.42578125" style="160" customWidth="1"/>
    <col min="13613" max="13613" width="19.7109375" style="160" customWidth="1"/>
    <col min="13614" max="13614" width="11.42578125" style="160" customWidth="1"/>
    <col min="13615" max="13615" width="14.7109375" style="160" customWidth="1"/>
    <col min="13616" max="13622" width="11.42578125" style="160" customWidth="1"/>
    <col min="13623" max="13623" width="33.5703125" style="160" customWidth="1"/>
    <col min="13624" max="13857" width="11.42578125" style="160"/>
    <col min="13858" max="13858" width="15.7109375" style="160" customWidth="1"/>
    <col min="13859" max="13859" width="10.28515625" style="160" customWidth="1"/>
    <col min="13860" max="13860" width="16.42578125" style="160" customWidth="1"/>
    <col min="13861" max="13861" width="18.140625" style="160" customWidth="1"/>
    <col min="13862" max="13862" width="26.7109375" style="160" customWidth="1"/>
    <col min="13863" max="13864" width="11.42578125" style="160" customWidth="1"/>
    <col min="13865" max="13865" width="14.28515625" style="160" customWidth="1"/>
    <col min="13866" max="13866" width="25" style="160" customWidth="1"/>
    <col min="13867" max="13868" width="11.42578125" style="160" customWidth="1"/>
    <col min="13869" max="13869" width="19.7109375" style="160" customWidth="1"/>
    <col min="13870" max="13870" width="11.42578125" style="160" customWidth="1"/>
    <col min="13871" max="13871" width="14.7109375" style="160" customWidth="1"/>
    <col min="13872" max="13878" width="11.42578125" style="160" customWidth="1"/>
    <col min="13879" max="13879" width="33.5703125" style="160" customWidth="1"/>
    <col min="13880" max="14113" width="11.42578125" style="160"/>
    <col min="14114" max="14114" width="15.7109375" style="160" customWidth="1"/>
    <col min="14115" max="14115" width="10.28515625" style="160" customWidth="1"/>
    <col min="14116" max="14116" width="16.42578125" style="160" customWidth="1"/>
    <col min="14117" max="14117" width="18.140625" style="160" customWidth="1"/>
    <col min="14118" max="14118" width="26.7109375" style="160" customWidth="1"/>
    <col min="14119" max="14120" width="11.42578125" style="160" customWidth="1"/>
    <col min="14121" max="14121" width="14.28515625" style="160" customWidth="1"/>
    <col min="14122" max="14122" width="25" style="160" customWidth="1"/>
    <col min="14123" max="14124" width="11.42578125" style="160" customWidth="1"/>
    <col min="14125" max="14125" width="19.7109375" style="160" customWidth="1"/>
    <col min="14126" max="14126" width="11.42578125" style="160" customWidth="1"/>
    <col min="14127" max="14127" width="14.7109375" style="160" customWidth="1"/>
    <col min="14128" max="14134" width="11.42578125" style="160" customWidth="1"/>
    <col min="14135" max="14135" width="33.5703125" style="160" customWidth="1"/>
    <col min="14136" max="14369" width="11.42578125" style="160"/>
    <col min="14370" max="14370" width="15.7109375" style="160" customWidth="1"/>
    <col min="14371" max="14371" width="10.28515625" style="160" customWidth="1"/>
    <col min="14372" max="14372" width="16.42578125" style="160" customWidth="1"/>
    <col min="14373" max="14373" width="18.140625" style="160" customWidth="1"/>
    <col min="14374" max="14374" width="26.7109375" style="160" customWidth="1"/>
    <col min="14375" max="14376" width="11.42578125" style="160" customWidth="1"/>
    <col min="14377" max="14377" width="14.28515625" style="160" customWidth="1"/>
    <col min="14378" max="14378" width="25" style="160" customWidth="1"/>
    <col min="14379" max="14380" width="11.42578125" style="160" customWidth="1"/>
    <col min="14381" max="14381" width="19.7109375" style="160" customWidth="1"/>
    <col min="14382" max="14382" width="11.42578125" style="160" customWidth="1"/>
    <col min="14383" max="14383" width="14.7109375" style="160" customWidth="1"/>
    <col min="14384" max="14390" width="11.42578125" style="160" customWidth="1"/>
    <col min="14391" max="14391" width="33.5703125" style="160" customWidth="1"/>
    <col min="14392" max="14625" width="11.42578125" style="160"/>
    <col min="14626" max="14626" width="15.7109375" style="160" customWidth="1"/>
    <col min="14627" max="14627" width="10.28515625" style="160" customWidth="1"/>
    <col min="14628" max="14628" width="16.42578125" style="160" customWidth="1"/>
    <col min="14629" max="14629" width="18.140625" style="160" customWidth="1"/>
    <col min="14630" max="14630" width="26.7109375" style="160" customWidth="1"/>
    <col min="14631" max="14632" width="11.42578125" style="160" customWidth="1"/>
    <col min="14633" max="14633" width="14.28515625" style="160" customWidth="1"/>
    <col min="14634" max="14634" width="25" style="160" customWidth="1"/>
    <col min="14635" max="14636" width="11.42578125" style="160" customWidth="1"/>
    <col min="14637" max="14637" width="19.7109375" style="160" customWidth="1"/>
    <col min="14638" max="14638" width="11.42578125" style="160" customWidth="1"/>
    <col min="14639" max="14639" width="14.7109375" style="160" customWidth="1"/>
    <col min="14640" max="14646" width="11.42578125" style="160" customWidth="1"/>
    <col min="14647" max="14647" width="33.5703125" style="160" customWidth="1"/>
    <col min="14648" max="14881" width="11.42578125" style="160"/>
    <col min="14882" max="14882" width="15.7109375" style="160" customWidth="1"/>
    <col min="14883" max="14883" width="10.28515625" style="160" customWidth="1"/>
    <col min="14884" max="14884" width="16.42578125" style="160" customWidth="1"/>
    <col min="14885" max="14885" width="18.140625" style="160" customWidth="1"/>
    <col min="14886" max="14886" width="26.7109375" style="160" customWidth="1"/>
    <col min="14887" max="14888" width="11.42578125" style="160" customWidth="1"/>
    <col min="14889" max="14889" width="14.28515625" style="160" customWidth="1"/>
    <col min="14890" max="14890" width="25" style="160" customWidth="1"/>
    <col min="14891" max="14892" width="11.42578125" style="160" customWidth="1"/>
    <col min="14893" max="14893" width="19.7109375" style="160" customWidth="1"/>
    <col min="14894" max="14894" width="11.42578125" style="160" customWidth="1"/>
    <col min="14895" max="14895" width="14.7109375" style="160" customWidth="1"/>
    <col min="14896" max="14902" width="11.42578125" style="160" customWidth="1"/>
    <col min="14903" max="14903" width="33.5703125" style="160" customWidth="1"/>
    <col min="14904" max="15137" width="11.42578125" style="160"/>
    <col min="15138" max="15138" width="15.7109375" style="160" customWidth="1"/>
    <col min="15139" max="15139" width="10.28515625" style="160" customWidth="1"/>
    <col min="15140" max="15140" width="16.42578125" style="160" customWidth="1"/>
    <col min="15141" max="15141" width="18.140625" style="160" customWidth="1"/>
    <col min="15142" max="15142" width="26.7109375" style="160" customWidth="1"/>
    <col min="15143" max="15144" width="11.42578125" style="160" customWidth="1"/>
    <col min="15145" max="15145" width="14.28515625" style="160" customWidth="1"/>
    <col min="15146" max="15146" width="25" style="160" customWidth="1"/>
    <col min="15147" max="15148" width="11.42578125" style="160" customWidth="1"/>
    <col min="15149" max="15149" width="19.7109375" style="160" customWidth="1"/>
    <col min="15150" max="15150" width="11.42578125" style="160" customWidth="1"/>
    <col min="15151" max="15151" width="14.7109375" style="160" customWidth="1"/>
    <col min="15152" max="15158" width="11.42578125" style="160" customWidth="1"/>
    <col min="15159" max="15159" width="33.5703125" style="160" customWidth="1"/>
    <col min="15160" max="15393" width="11.42578125" style="160"/>
    <col min="15394" max="15394" width="15.7109375" style="160" customWidth="1"/>
    <col min="15395" max="15395" width="10.28515625" style="160" customWidth="1"/>
    <col min="15396" max="15396" width="16.42578125" style="160" customWidth="1"/>
    <col min="15397" max="15397" width="18.140625" style="160" customWidth="1"/>
    <col min="15398" max="15398" width="26.7109375" style="160" customWidth="1"/>
    <col min="15399" max="15400" width="11.42578125" style="160" customWidth="1"/>
    <col min="15401" max="15401" width="14.28515625" style="160" customWidth="1"/>
    <col min="15402" max="15402" width="25" style="160" customWidth="1"/>
    <col min="15403" max="15404" width="11.42578125" style="160" customWidth="1"/>
    <col min="15405" max="15405" width="19.7109375" style="160" customWidth="1"/>
    <col min="15406" max="15406" width="11.42578125" style="160" customWidth="1"/>
    <col min="15407" max="15407" width="14.7109375" style="160" customWidth="1"/>
    <col min="15408" max="15414" width="11.42578125" style="160" customWidth="1"/>
    <col min="15415" max="15415" width="33.5703125" style="160" customWidth="1"/>
    <col min="15416" max="15649" width="11.42578125" style="160"/>
    <col min="15650" max="15650" width="15.7109375" style="160" customWidth="1"/>
    <col min="15651" max="15651" width="10.28515625" style="160" customWidth="1"/>
    <col min="15652" max="15652" width="16.42578125" style="160" customWidth="1"/>
    <col min="15653" max="15653" width="18.140625" style="160" customWidth="1"/>
    <col min="15654" max="15654" width="26.7109375" style="160" customWidth="1"/>
    <col min="15655" max="15656" width="11.42578125" style="160" customWidth="1"/>
    <col min="15657" max="15657" width="14.28515625" style="160" customWidth="1"/>
    <col min="15658" max="15658" width="25" style="160" customWidth="1"/>
    <col min="15659" max="15660" width="11.42578125" style="160" customWidth="1"/>
    <col min="15661" max="15661" width="19.7109375" style="160" customWidth="1"/>
    <col min="15662" max="15662" width="11.42578125" style="160" customWidth="1"/>
    <col min="15663" max="15663" width="14.7109375" style="160" customWidth="1"/>
    <col min="15664" max="15670" width="11.42578125" style="160" customWidth="1"/>
    <col min="15671" max="15671" width="33.5703125" style="160" customWidth="1"/>
    <col min="15672" max="15905" width="11.42578125" style="160"/>
    <col min="15906" max="15906" width="15.7109375" style="160" customWidth="1"/>
    <col min="15907" max="15907" width="10.28515625" style="160" customWidth="1"/>
    <col min="15908" max="15908" width="16.42578125" style="160" customWidth="1"/>
    <col min="15909" max="15909" width="18.140625" style="160" customWidth="1"/>
    <col min="15910" max="15910" width="26.7109375" style="160" customWidth="1"/>
    <col min="15911" max="15912" width="11.42578125" style="160" customWidth="1"/>
    <col min="15913" max="15913" width="14.28515625" style="160" customWidth="1"/>
    <col min="15914" max="15914" width="25" style="160" customWidth="1"/>
    <col min="15915" max="15916" width="11.42578125" style="160" customWidth="1"/>
    <col min="15917" max="15917" width="19.7109375" style="160" customWidth="1"/>
    <col min="15918" max="15918" width="11.42578125" style="160" customWidth="1"/>
    <col min="15919" max="15919" width="14.7109375" style="160" customWidth="1"/>
    <col min="15920" max="15926" width="11.42578125" style="160" customWidth="1"/>
    <col min="15927" max="15927" width="33.5703125" style="160" customWidth="1"/>
    <col min="15928" max="16161" width="11.42578125" style="160"/>
    <col min="16162" max="16162" width="15.7109375" style="160" customWidth="1"/>
    <col min="16163" max="16163" width="10.28515625" style="160" customWidth="1"/>
    <col min="16164" max="16164" width="16.42578125" style="160" customWidth="1"/>
    <col min="16165" max="16165" width="18.140625" style="160" customWidth="1"/>
    <col min="16166" max="16166" width="26.7109375" style="160" customWidth="1"/>
    <col min="16167" max="16168" width="11.42578125" style="160" customWidth="1"/>
    <col min="16169" max="16169" width="14.28515625" style="160" customWidth="1"/>
    <col min="16170" max="16170" width="25" style="160" customWidth="1"/>
    <col min="16171" max="16172" width="11.42578125" style="160" customWidth="1"/>
    <col min="16173" max="16173" width="19.7109375" style="160" customWidth="1"/>
    <col min="16174" max="16174" width="11.42578125" style="160" customWidth="1"/>
    <col min="16175" max="16175" width="14.7109375" style="160" customWidth="1"/>
    <col min="16176" max="16182" width="11.42578125" style="160" customWidth="1"/>
    <col min="16183" max="16183" width="33.5703125" style="160" customWidth="1"/>
    <col min="16184" max="16384" width="11.42578125" style="160"/>
  </cols>
  <sheetData>
    <row r="1" spans="1:61" ht="13.5" thickBot="1" x14ac:dyDescent="0.25">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row>
    <row r="2" spans="1:61" ht="29.25" customHeight="1" x14ac:dyDescent="0.2">
      <c r="A2" s="361" t="s">
        <v>299</v>
      </c>
      <c r="B2" s="362"/>
      <c r="C2" s="365" t="s">
        <v>298</v>
      </c>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c r="AN2" s="365"/>
      <c r="AO2" s="365"/>
      <c r="AP2" s="365"/>
      <c r="AQ2" s="365"/>
      <c r="AR2" s="365"/>
      <c r="AS2" s="365"/>
      <c r="AT2" s="365"/>
      <c r="AU2" s="365"/>
      <c r="AV2" s="365"/>
      <c r="AW2" s="365"/>
      <c r="AX2" s="365"/>
      <c r="AY2" s="365"/>
      <c r="AZ2" s="365"/>
      <c r="BA2" s="365"/>
      <c r="BB2" s="351" t="s">
        <v>297</v>
      </c>
      <c r="BC2" s="351"/>
      <c r="BD2" s="352"/>
    </row>
    <row r="3" spans="1:61" ht="30.75" customHeight="1" x14ac:dyDescent="0.2">
      <c r="A3" s="363"/>
      <c r="B3" s="364"/>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c r="AL3" s="366"/>
      <c r="AM3" s="366"/>
      <c r="AN3" s="366"/>
      <c r="AO3" s="366"/>
      <c r="AP3" s="366"/>
      <c r="AQ3" s="366"/>
      <c r="AR3" s="366"/>
      <c r="AS3" s="366"/>
      <c r="AT3" s="366"/>
      <c r="AU3" s="366"/>
      <c r="AV3" s="366"/>
      <c r="AW3" s="366"/>
      <c r="AX3" s="366"/>
      <c r="AY3" s="366"/>
      <c r="AZ3" s="366"/>
      <c r="BA3" s="366"/>
      <c r="BB3" s="353" t="s">
        <v>296</v>
      </c>
      <c r="BC3" s="353"/>
      <c r="BD3" s="354"/>
    </row>
    <row r="4" spans="1:61" ht="21" customHeight="1" x14ac:dyDescent="0.2">
      <c r="A4" s="363"/>
      <c r="B4" s="364"/>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c r="AD4" s="366"/>
      <c r="AE4" s="366"/>
      <c r="AF4" s="366"/>
      <c r="AG4" s="366"/>
      <c r="AH4" s="366"/>
      <c r="AI4" s="366"/>
      <c r="AJ4" s="366"/>
      <c r="AK4" s="366"/>
      <c r="AL4" s="366"/>
      <c r="AM4" s="366"/>
      <c r="AN4" s="366"/>
      <c r="AO4" s="366"/>
      <c r="AP4" s="366"/>
      <c r="AQ4" s="366"/>
      <c r="AR4" s="366"/>
      <c r="AS4" s="366"/>
      <c r="AT4" s="366"/>
      <c r="AU4" s="366"/>
      <c r="AV4" s="366"/>
      <c r="AW4" s="366"/>
      <c r="AX4" s="366"/>
      <c r="AY4" s="366"/>
      <c r="AZ4" s="366"/>
      <c r="BA4" s="366"/>
      <c r="BB4" s="353" t="s">
        <v>295</v>
      </c>
      <c r="BC4" s="353"/>
      <c r="BD4" s="354"/>
    </row>
    <row r="5" spans="1:61" ht="27.75" customHeight="1" thickBot="1" x14ac:dyDescent="0.25">
      <c r="A5" s="358" t="s">
        <v>294</v>
      </c>
      <c r="B5" s="359"/>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59"/>
      <c r="AO5" s="359"/>
      <c r="AP5" s="359"/>
      <c r="AQ5" s="359"/>
      <c r="AR5" s="359"/>
      <c r="AS5" s="359"/>
      <c r="AT5" s="359"/>
      <c r="AU5" s="359"/>
      <c r="AV5" s="359"/>
      <c r="AW5" s="359"/>
      <c r="AX5" s="359"/>
      <c r="AY5" s="359"/>
      <c r="AZ5" s="359"/>
      <c r="BA5" s="359"/>
      <c r="BB5" s="359"/>
      <c r="BC5" s="359"/>
      <c r="BD5" s="360"/>
    </row>
    <row r="6" spans="1:61" s="161" customFormat="1" ht="46.5" customHeight="1" thickBot="1" x14ac:dyDescent="0.25">
      <c r="A6" s="245" t="s">
        <v>293</v>
      </c>
      <c r="B6" s="336"/>
      <c r="C6" s="245" t="s">
        <v>292</v>
      </c>
      <c r="D6" s="342"/>
      <c r="E6" s="342"/>
      <c r="F6" s="342"/>
      <c r="G6" s="336"/>
      <c r="H6" s="313" t="s">
        <v>291</v>
      </c>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c r="AM6" s="314"/>
      <c r="AN6" s="314"/>
      <c r="AO6" s="314"/>
      <c r="AP6" s="314"/>
      <c r="AQ6" s="314"/>
      <c r="AR6" s="314"/>
      <c r="AS6" s="314"/>
      <c r="AT6" s="314"/>
      <c r="AU6" s="314"/>
      <c r="AV6" s="314"/>
      <c r="AW6" s="314"/>
      <c r="AX6" s="314"/>
      <c r="AY6" s="314"/>
      <c r="AZ6" s="296" t="s">
        <v>290</v>
      </c>
      <c r="BA6" s="297"/>
      <c r="BB6" s="367" t="s">
        <v>289</v>
      </c>
      <c r="BC6" s="368"/>
      <c r="BD6" s="369"/>
    </row>
    <row r="7" spans="1:61" s="161" customFormat="1" ht="19.5" customHeight="1" thickBot="1" x14ac:dyDescent="0.25">
      <c r="A7" s="245" t="s">
        <v>288</v>
      </c>
      <c r="B7" s="336" t="s">
        <v>287</v>
      </c>
      <c r="C7" s="245" t="s">
        <v>286</v>
      </c>
      <c r="D7" s="342" t="s">
        <v>285</v>
      </c>
      <c r="E7" s="342" t="s">
        <v>284</v>
      </c>
      <c r="F7" s="409" t="s">
        <v>283</v>
      </c>
      <c r="G7" s="336" t="s">
        <v>282</v>
      </c>
      <c r="H7" s="370" t="s">
        <v>281</v>
      </c>
      <c r="I7" s="316"/>
      <c r="J7" s="316"/>
      <c r="K7" s="318" t="s">
        <v>280</v>
      </c>
      <c r="L7" s="318"/>
      <c r="M7" s="316"/>
      <c r="N7" s="316"/>
      <c r="O7" s="316"/>
      <c r="P7" s="316"/>
      <c r="Q7" s="316"/>
      <c r="R7" s="316"/>
      <c r="S7" s="316"/>
      <c r="T7" s="316"/>
      <c r="U7" s="316"/>
      <c r="V7" s="316"/>
      <c r="W7" s="316"/>
      <c r="X7" s="316"/>
      <c r="Y7" s="316"/>
      <c r="Z7" s="316"/>
      <c r="AA7" s="316"/>
      <c r="AB7" s="316"/>
      <c r="AC7" s="316"/>
      <c r="AD7" s="316"/>
      <c r="AE7" s="316"/>
      <c r="AF7" s="316"/>
      <c r="AG7" s="316"/>
      <c r="AH7" s="316"/>
      <c r="AI7" s="316"/>
      <c r="AJ7" s="316"/>
      <c r="AK7" s="316"/>
      <c r="AL7" s="316"/>
      <c r="AM7" s="316"/>
      <c r="AN7" s="316"/>
      <c r="AO7" s="316"/>
      <c r="AP7" s="316"/>
      <c r="AQ7" s="319"/>
      <c r="AR7" s="74"/>
      <c r="AS7" s="315" t="s">
        <v>279</v>
      </c>
      <c r="AT7" s="316"/>
      <c r="AU7" s="316"/>
      <c r="AV7" s="316"/>
      <c r="AW7" s="316"/>
      <c r="AX7" s="316"/>
      <c r="AY7" s="317"/>
      <c r="AZ7" s="386" t="s">
        <v>278</v>
      </c>
      <c r="BA7" s="388" t="s">
        <v>277</v>
      </c>
      <c r="BB7" s="390" t="s">
        <v>276</v>
      </c>
      <c r="BC7" s="413" t="s">
        <v>275</v>
      </c>
      <c r="BD7" s="415" t="s">
        <v>274</v>
      </c>
      <c r="BE7" s="162"/>
      <c r="BF7" s="162"/>
      <c r="BG7" s="162"/>
      <c r="BH7" s="162"/>
      <c r="BI7" s="162"/>
    </row>
    <row r="8" spans="1:61" s="161" customFormat="1" ht="26.25" customHeight="1" x14ac:dyDescent="0.2">
      <c r="A8" s="246"/>
      <c r="B8" s="407"/>
      <c r="C8" s="246"/>
      <c r="D8" s="260"/>
      <c r="E8" s="260"/>
      <c r="F8" s="410"/>
      <c r="G8" s="410"/>
      <c r="H8" s="321" t="s">
        <v>273</v>
      </c>
      <c r="I8" s="321"/>
      <c r="J8" s="321"/>
      <c r="K8" s="314" t="s">
        <v>425</v>
      </c>
      <c r="L8" s="330"/>
      <c r="M8" s="304" t="s">
        <v>426</v>
      </c>
      <c r="N8" s="304"/>
      <c r="O8" s="304"/>
      <c r="P8" s="304"/>
      <c r="Q8" s="304"/>
      <c r="R8" s="304"/>
      <c r="S8" s="304"/>
      <c r="T8" s="304"/>
      <c r="U8" s="304"/>
      <c r="V8" s="304"/>
      <c r="W8" s="304"/>
      <c r="X8" s="304"/>
      <c r="Y8" s="304"/>
      <c r="Z8" s="304"/>
      <c r="AA8" s="304"/>
      <c r="AB8" s="304"/>
      <c r="AC8" s="303" t="s">
        <v>272</v>
      </c>
      <c r="AD8" s="305"/>
      <c r="AE8" s="375"/>
      <c r="AF8" s="303" t="s">
        <v>427</v>
      </c>
      <c r="AG8" s="304"/>
      <c r="AH8" s="305"/>
      <c r="AI8" s="323" t="s">
        <v>271</v>
      </c>
      <c r="AJ8" s="324"/>
      <c r="AK8" s="323" t="s">
        <v>270</v>
      </c>
      <c r="AL8" s="324" t="s">
        <v>269</v>
      </c>
      <c r="AM8" s="165"/>
      <c r="AN8" s="313" t="s">
        <v>428</v>
      </c>
      <c r="AO8" s="314"/>
      <c r="AP8" s="274" t="s">
        <v>261</v>
      </c>
      <c r="AQ8" s="277" t="s">
        <v>260</v>
      </c>
      <c r="AR8" s="73" t="s">
        <v>268</v>
      </c>
      <c r="AS8" s="245" t="s">
        <v>267</v>
      </c>
      <c r="AT8" s="320" t="s">
        <v>266</v>
      </c>
      <c r="AU8" s="320" t="s">
        <v>265</v>
      </c>
      <c r="AV8" s="320" t="s">
        <v>264</v>
      </c>
      <c r="AW8" s="337" t="s">
        <v>263</v>
      </c>
      <c r="AX8" s="313" t="s">
        <v>262</v>
      </c>
      <c r="AY8" s="330"/>
      <c r="AZ8" s="387"/>
      <c r="BA8" s="389"/>
      <c r="BB8" s="391"/>
      <c r="BC8" s="414"/>
      <c r="BD8" s="416"/>
    </row>
    <row r="9" spans="1:61" s="161" customFormat="1" ht="52.5" customHeight="1" thickBot="1" x14ac:dyDescent="0.25">
      <c r="A9" s="246"/>
      <c r="B9" s="407"/>
      <c r="C9" s="246"/>
      <c r="D9" s="260"/>
      <c r="E9" s="260"/>
      <c r="F9" s="410"/>
      <c r="G9" s="407"/>
      <c r="H9" s="373" t="s">
        <v>261</v>
      </c>
      <c r="I9" s="298" t="s">
        <v>260</v>
      </c>
      <c r="J9" s="72" t="s">
        <v>259</v>
      </c>
      <c r="K9" s="331"/>
      <c r="L9" s="332"/>
      <c r="M9" s="327"/>
      <c r="N9" s="327"/>
      <c r="O9" s="327"/>
      <c r="P9" s="327"/>
      <c r="Q9" s="327"/>
      <c r="R9" s="327"/>
      <c r="S9" s="327"/>
      <c r="T9" s="327"/>
      <c r="U9" s="327"/>
      <c r="V9" s="327"/>
      <c r="W9" s="327"/>
      <c r="X9" s="327"/>
      <c r="Y9" s="327"/>
      <c r="Z9" s="327"/>
      <c r="AA9" s="327"/>
      <c r="AB9" s="327"/>
      <c r="AC9" s="248"/>
      <c r="AD9" s="307"/>
      <c r="AE9" s="376"/>
      <c r="AF9" s="248"/>
      <c r="AG9" s="306"/>
      <c r="AH9" s="307"/>
      <c r="AI9" s="325"/>
      <c r="AJ9" s="255"/>
      <c r="AK9" s="325"/>
      <c r="AL9" s="255"/>
      <c r="AM9" s="248"/>
      <c r="AN9" s="378"/>
      <c r="AO9" s="379"/>
      <c r="AP9" s="275"/>
      <c r="AQ9" s="278"/>
      <c r="AR9" s="71" t="s">
        <v>259</v>
      </c>
      <c r="AS9" s="246"/>
      <c r="AT9" s="321"/>
      <c r="AU9" s="321"/>
      <c r="AV9" s="321"/>
      <c r="AW9" s="338"/>
      <c r="AX9" s="333"/>
      <c r="AY9" s="332"/>
      <c r="AZ9" s="387"/>
      <c r="BA9" s="389"/>
      <c r="BB9" s="391"/>
      <c r="BC9" s="414"/>
      <c r="BD9" s="416"/>
    </row>
    <row r="10" spans="1:61" s="161" customFormat="1" ht="25.5" customHeight="1" thickBot="1" x14ac:dyDescent="0.25">
      <c r="A10" s="246"/>
      <c r="B10" s="407"/>
      <c r="C10" s="246"/>
      <c r="D10" s="260"/>
      <c r="E10" s="260"/>
      <c r="F10" s="410"/>
      <c r="G10" s="407"/>
      <c r="H10" s="373"/>
      <c r="I10" s="298"/>
      <c r="J10" s="70" t="s">
        <v>249</v>
      </c>
      <c r="K10" s="333"/>
      <c r="L10" s="332"/>
      <c r="M10" s="265" t="s">
        <v>258</v>
      </c>
      <c r="N10" s="266"/>
      <c r="O10" s="267"/>
      <c r="P10" s="69">
        <f>IF(O10="Adecuado",15,0)</f>
        <v>0</v>
      </c>
      <c r="Q10" s="68" t="s">
        <v>257</v>
      </c>
      <c r="R10" s="302" t="s">
        <v>245</v>
      </c>
      <c r="S10" s="68" t="s">
        <v>256</v>
      </c>
      <c r="T10" s="302" t="s">
        <v>245</v>
      </c>
      <c r="U10" s="68" t="s">
        <v>255</v>
      </c>
      <c r="V10" s="302" t="s">
        <v>245</v>
      </c>
      <c r="W10" s="68" t="s">
        <v>254</v>
      </c>
      <c r="X10" s="69">
        <f>IF(W10="Se investigan y resuelven oportunamente",15,0)</f>
        <v>0</v>
      </c>
      <c r="Y10" s="68" t="s">
        <v>253</v>
      </c>
      <c r="Z10" s="392"/>
      <c r="AA10" s="268" t="s">
        <v>429</v>
      </c>
      <c r="AB10" s="269"/>
      <c r="AC10" s="300" t="s">
        <v>252</v>
      </c>
      <c r="AD10" s="301"/>
      <c r="AE10" s="376"/>
      <c r="AF10" s="248"/>
      <c r="AG10" s="306"/>
      <c r="AH10" s="307"/>
      <c r="AI10" s="325"/>
      <c r="AJ10" s="255"/>
      <c r="AK10" s="325"/>
      <c r="AL10" s="255"/>
      <c r="AM10" s="248"/>
      <c r="AN10" s="266" t="s">
        <v>251</v>
      </c>
      <c r="AO10" s="270" t="s">
        <v>250</v>
      </c>
      <c r="AP10" s="275"/>
      <c r="AQ10" s="278"/>
      <c r="AR10" s="67" t="s">
        <v>249</v>
      </c>
      <c r="AS10" s="246"/>
      <c r="AT10" s="321"/>
      <c r="AU10" s="321"/>
      <c r="AV10" s="321"/>
      <c r="AW10" s="338"/>
      <c r="AX10" s="333"/>
      <c r="AY10" s="332"/>
      <c r="AZ10" s="387"/>
      <c r="BA10" s="389"/>
      <c r="BB10" s="391"/>
      <c r="BC10" s="414"/>
      <c r="BD10" s="416"/>
    </row>
    <row r="11" spans="1:61" s="161" customFormat="1" ht="18.75" customHeight="1" x14ac:dyDescent="0.2">
      <c r="A11" s="246"/>
      <c r="B11" s="407"/>
      <c r="C11" s="246"/>
      <c r="D11" s="260"/>
      <c r="E11" s="260"/>
      <c r="F11" s="410"/>
      <c r="G11" s="407"/>
      <c r="H11" s="373"/>
      <c r="I11" s="298"/>
      <c r="J11" s="66" t="s">
        <v>248</v>
      </c>
      <c r="K11" s="333"/>
      <c r="L11" s="332"/>
      <c r="M11" s="253" t="s">
        <v>247</v>
      </c>
      <c r="N11" s="259" t="s">
        <v>245</v>
      </c>
      <c r="O11" s="255" t="s">
        <v>246</v>
      </c>
      <c r="P11" s="262" t="s">
        <v>245</v>
      </c>
      <c r="Q11" s="257" t="s">
        <v>244</v>
      </c>
      <c r="R11" s="263"/>
      <c r="S11" s="257" t="s">
        <v>243</v>
      </c>
      <c r="T11" s="263"/>
      <c r="U11" s="257" t="s">
        <v>242</v>
      </c>
      <c r="V11" s="263"/>
      <c r="W11" s="257" t="s">
        <v>241</v>
      </c>
      <c r="X11" s="262">
        <f>IF(W13="Se investigan y resuelven oportunamente",15,0)</f>
        <v>0</v>
      </c>
      <c r="Y11" s="257" t="s">
        <v>240</v>
      </c>
      <c r="Z11" s="380"/>
      <c r="AA11" s="250" t="s">
        <v>239</v>
      </c>
      <c r="AB11" s="355" t="s">
        <v>238</v>
      </c>
      <c r="AC11" s="380" t="s">
        <v>237</v>
      </c>
      <c r="AD11" s="267" t="s">
        <v>236</v>
      </c>
      <c r="AE11" s="376"/>
      <c r="AF11" s="273" t="s">
        <v>235</v>
      </c>
      <c r="AG11" s="166"/>
      <c r="AH11" s="393" t="s">
        <v>234</v>
      </c>
      <c r="AI11" s="325"/>
      <c r="AJ11" s="255"/>
      <c r="AK11" s="325"/>
      <c r="AL11" s="255"/>
      <c r="AM11" s="248"/>
      <c r="AN11" s="340"/>
      <c r="AO11" s="271"/>
      <c r="AP11" s="275"/>
      <c r="AQ11" s="278"/>
      <c r="AR11" s="65" t="s">
        <v>233</v>
      </c>
      <c r="AS11" s="246"/>
      <c r="AT11" s="321"/>
      <c r="AU11" s="321"/>
      <c r="AV11" s="321"/>
      <c r="AW11" s="338"/>
      <c r="AX11" s="334"/>
      <c r="AY11" s="335"/>
      <c r="AZ11" s="387"/>
      <c r="BA11" s="389"/>
      <c r="BB11" s="391"/>
      <c r="BC11" s="414"/>
      <c r="BD11" s="416"/>
    </row>
    <row r="12" spans="1:61" s="161" customFormat="1" ht="21.75" customHeight="1" x14ac:dyDescent="0.2">
      <c r="A12" s="246"/>
      <c r="B12" s="407"/>
      <c r="C12" s="246"/>
      <c r="D12" s="260"/>
      <c r="E12" s="260"/>
      <c r="F12" s="410"/>
      <c r="G12" s="407"/>
      <c r="H12" s="373"/>
      <c r="I12" s="298"/>
      <c r="J12" s="64" t="s">
        <v>232</v>
      </c>
      <c r="K12" s="334"/>
      <c r="L12" s="335"/>
      <c r="M12" s="253"/>
      <c r="N12" s="260"/>
      <c r="O12" s="255"/>
      <c r="P12" s="263"/>
      <c r="Q12" s="257"/>
      <c r="R12" s="263"/>
      <c r="S12" s="257"/>
      <c r="T12" s="263"/>
      <c r="U12" s="257"/>
      <c r="V12" s="263"/>
      <c r="W12" s="257"/>
      <c r="X12" s="263"/>
      <c r="Y12" s="257"/>
      <c r="Z12" s="380"/>
      <c r="AA12" s="251"/>
      <c r="AB12" s="356"/>
      <c r="AC12" s="380"/>
      <c r="AD12" s="255"/>
      <c r="AE12" s="376"/>
      <c r="AF12" s="248"/>
      <c r="AG12" s="166"/>
      <c r="AH12" s="394"/>
      <c r="AI12" s="325"/>
      <c r="AJ12" s="255"/>
      <c r="AK12" s="325"/>
      <c r="AL12" s="255"/>
      <c r="AM12" s="248"/>
      <c r="AN12" s="340"/>
      <c r="AO12" s="271"/>
      <c r="AP12" s="275"/>
      <c r="AQ12" s="278"/>
      <c r="AR12" s="63" t="s">
        <v>232</v>
      </c>
      <c r="AS12" s="246"/>
      <c r="AT12" s="321"/>
      <c r="AU12" s="321"/>
      <c r="AV12" s="321"/>
      <c r="AW12" s="338"/>
      <c r="AX12" s="371" t="s">
        <v>231</v>
      </c>
      <c r="AY12" s="338" t="s">
        <v>230</v>
      </c>
      <c r="AZ12" s="387"/>
      <c r="BA12" s="389"/>
      <c r="BB12" s="391"/>
      <c r="BC12" s="414"/>
      <c r="BD12" s="416"/>
    </row>
    <row r="13" spans="1:61" s="161" customFormat="1" ht="33.75" customHeight="1" thickBot="1" x14ac:dyDescent="0.25">
      <c r="A13" s="247"/>
      <c r="B13" s="408"/>
      <c r="C13" s="247"/>
      <c r="D13" s="261"/>
      <c r="E13" s="261"/>
      <c r="F13" s="411"/>
      <c r="G13" s="408"/>
      <c r="H13" s="374"/>
      <c r="I13" s="299"/>
      <c r="J13" s="62" t="s">
        <v>227</v>
      </c>
      <c r="K13" s="61" t="s">
        <v>229</v>
      </c>
      <c r="L13" s="60" t="s">
        <v>228</v>
      </c>
      <c r="M13" s="254"/>
      <c r="N13" s="261"/>
      <c r="O13" s="256"/>
      <c r="P13" s="264"/>
      <c r="Q13" s="258"/>
      <c r="R13" s="264"/>
      <c r="S13" s="258"/>
      <c r="T13" s="264"/>
      <c r="U13" s="258"/>
      <c r="V13" s="264"/>
      <c r="W13" s="258"/>
      <c r="X13" s="264"/>
      <c r="Y13" s="258"/>
      <c r="Z13" s="381"/>
      <c r="AA13" s="252"/>
      <c r="AB13" s="357"/>
      <c r="AC13" s="381"/>
      <c r="AD13" s="256"/>
      <c r="AE13" s="377"/>
      <c r="AF13" s="249"/>
      <c r="AG13" s="167"/>
      <c r="AH13" s="395"/>
      <c r="AI13" s="326"/>
      <c r="AJ13" s="256"/>
      <c r="AK13" s="326"/>
      <c r="AL13" s="256"/>
      <c r="AM13" s="249"/>
      <c r="AN13" s="341"/>
      <c r="AO13" s="272"/>
      <c r="AP13" s="276"/>
      <c r="AQ13" s="279"/>
      <c r="AR13" s="59" t="s">
        <v>227</v>
      </c>
      <c r="AS13" s="247"/>
      <c r="AT13" s="322"/>
      <c r="AU13" s="322"/>
      <c r="AV13" s="322"/>
      <c r="AW13" s="339"/>
      <c r="AX13" s="372"/>
      <c r="AY13" s="339"/>
      <c r="AZ13" s="387"/>
      <c r="BA13" s="389"/>
      <c r="BB13" s="391"/>
      <c r="BC13" s="414"/>
      <c r="BD13" s="416"/>
    </row>
    <row r="14" spans="1:61" ht="217.5" customHeight="1" thickBot="1" x14ac:dyDescent="0.25">
      <c r="A14" s="48"/>
      <c r="B14" s="46" t="s">
        <v>172</v>
      </c>
      <c r="C14" s="48" t="s">
        <v>218</v>
      </c>
      <c r="D14" s="47" t="s">
        <v>226</v>
      </c>
      <c r="E14" s="47" t="s">
        <v>182</v>
      </c>
      <c r="F14" s="57" t="s">
        <v>225</v>
      </c>
      <c r="G14" s="46" t="s">
        <v>224</v>
      </c>
      <c r="H14" s="56">
        <v>1</v>
      </c>
      <c r="I14" s="47">
        <v>5</v>
      </c>
      <c r="J14" s="55" t="str">
        <f>IF(E14="8. Corrupción",IF(OR(AND(H14=1,I14=5),AND(H14=2,I14=5),AND(H14=3,I14=4),(H14+I14&gt;=8)),"Extrema",IF(OR(AND(H14=1,I14=4),AND(H14=2,I14=4),AND(H14=4,I14=3),AND(H14=3,I14=3)),"Alta",IF(OR(AND(H14=1,I14=3),AND(H14=2,I14=3)),"Moderada","No aplica para Corrupción"))),IF(H14+I14=0,"",IF(OR(AND(H14=3,I14=4),(AND(H14=2,I14=5)),(AND(H14=1,I14=5))),"Extrema",IF(OR(AND(H14=3,I14=1),(AND(H14=2,I14=2))),"Baja",IF(OR(AND(H14=4,I14=1),AND(H14=3,I14=2),AND(H14=2,I14=3),AND(H14=1,I14=3)),"Moderada",IF(H14+I14&gt;=8,"Extrema",IF(H14+I14&lt;4,"Baja",IF(H14+I14&gt;=6,"Alta","Alta"))))))))</f>
        <v>Extrema</v>
      </c>
      <c r="K14" s="54" t="s">
        <v>169</v>
      </c>
      <c r="L14" s="53" t="s">
        <v>223</v>
      </c>
      <c r="M14" s="168" t="s">
        <v>167</v>
      </c>
      <c r="N14" s="169">
        <f t="shared" ref="N14:N34" si="0">IF(M14="Asignado",15,0)</f>
        <v>15</v>
      </c>
      <c r="O14" s="170" t="s">
        <v>166</v>
      </c>
      <c r="P14" s="169">
        <f t="shared" ref="P14:P34" si="1">IF(O14="Adecuado",15,0)</f>
        <v>15</v>
      </c>
      <c r="Q14" s="170" t="s">
        <v>165</v>
      </c>
      <c r="R14" s="169">
        <f t="shared" ref="R14:R34" si="2">IF(Q14="Oportuna",15,0)</f>
        <v>15</v>
      </c>
      <c r="S14" s="170" t="s">
        <v>164</v>
      </c>
      <c r="T14" s="169">
        <f t="shared" ref="T14:T34" si="3">IF(S14="Prevenir",15,IF(S14="Detectar",10,0))</f>
        <v>15</v>
      </c>
      <c r="U14" s="170" t="s">
        <v>163</v>
      </c>
      <c r="V14" s="169">
        <f t="shared" ref="V14:V34" si="4">IF(U14="Confiable",15,0)</f>
        <v>15</v>
      </c>
      <c r="W14" s="170" t="s">
        <v>162</v>
      </c>
      <c r="X14" s="169">
        <f t="shared" ref="X14:X34" si="5">IF(W14="Se investigan y resuelven oportunamente",15,0)</f>
        <v>15</v>
      </c>
      <c r="Y14" s="170" t="s">
        <v>161</v>
      </c>
      <c r="Z14" s="169">
        <f t="shared" ref="Z14:Z34" si="6">IF(Y14="Completa",10,IF(Y14="incompleta",5,0))</f>
        <v>10</v>
      </c>
      <c r="AA14" s="171">
        <f t="shared" ref="AA14:AA34" si="7">N14+P14+R14+T14+V14+X14+Z14</f>
        <v>100</v>
      </c>
      <c r="AB14" s="172" t="str">
        <f t="shared" ref="AB14:AB34" si="8">IF(AA14&gt;=96,"Fuerte",IF(AA14&gt;=86,"Moderado",IF(AA14&gt;=0,"Débil","")))</f>
        <v>Fuerte</v>
      </c>
      <c r="AC14" s="173" t="s">
        <v>168</v>
      </c>
      <c r="AD14" s="172" t="str">
        <f t="shared" ref="AD14:AD34" si="9">IF(AC14="Siempre se ejecuta","Fuerte",IF(AC14="Algunas veces","Moderado",IF(AC14="no se ejecuta","Débil","")))</f>
        <v>Fuerte</v>
      </c>
      <c r="AE14" s="172" t="str">
        <f t="shared" ref="AE14:AE34" si="10">AB14&amp;AD14</f>
        <v>FuerteFuerte</v>
      </c>
      <c r="AF14" s="172" t="str">
        <f>IFERROR(VLOOKUP(AE14,[1]PARAMETROS!$BH$2:$BJ$10,3,FALSE),"")</f>
        <v>Fuerte</v>
      </c>
      <c r="AG14" s="172">
        <f t="shared" ref="AG14:AG34" si="11">IF(AF14="fuerte",100,IF(AF14="Moderado",50,IF(AF14="débil",0,"")))</f>
        <v>100</v>
      </c>
      <c r="AH14" s="172" t="str">
        <f>IFERROR(VLOOKUP(AE14,[1]PARAMETROS!$BH$2:$BJ$10,2,FALSE),"")</f>
        <v>No</v>
      </c>
      <c r="AI14" s="174">
        <f>IFERROR(AVERAGE(AG14:AG14),0)</f>
        <v>100</v>
      </c>
      <c r="AJ14" s="172" t="str">
        <f>IF(AI14&gt;=100,"Fuerte",IF(AI14&gt;=50,"Moderado",IF(AI14&gt;=0,"Débil","")))</f>
        <v>Fuerte</v>
      </c>
      <c r="AK14" s="173" t="s">
        <v>171</v>
      </c>
      <c r="AL14" s="173" t="s">
        <v>193</v>
      </c>
      <c r="AM14" s="175" t="str">
        <f>+AJ14&amp;AK14&amp;AL14</f>
        <v>FuerteDirectamenteNo disminuye</v>
      </c>
      <c r="AN14" s="176">
        <f>IFERROR(VLOOKUP(AM14,[1]PARAMETROS!$BD$1:$BG$9,2,FALSE),0)</f>
        <v>2</v>
      </c>
      <c r="AO14" s="177">
        <f>IF(E14&lt;&gt;"8. Corrupción",IFERROR(VLOOKUP(AM14,[1]PARAMETROS!$BD$1:$BG$9,3,FALSE),0),0)</f>
        <v>0</v>
      </c>
      <c r="AP14" s="178">
        <f>IF(H14 ="",0,IF(H14-AN14&lt;=0,1,H14-AN14))</f>
        <v>1</v>
      </c>
      <c r="AQ14" s="114">
        <f>IF(E14&lt;&gt;"8. Corrupción",IF(I14="",0,IF(I14-AO14=0,1,I14-AO14)),I14)</f>
        <v>5</v>
      </c>
      <c r="AR14" s="52" t="str">
        <f>IF(E14="8. Corrupción",IF(OR(AND(AP14=1,AQ14=5),AND(AP14=2,AQ14=5),AND(AP14=3,AQ14=4),(AP14+AQ14&gt;=8)),"Extrema",IF(OR(AND(AP14=1,AQ14=4),AND(AP14=2,AQ14=4),AND(AP14=4,AQ14=3),AND(AP14=3,AQ14=3)),"Alta",IF(OR(AND(AP14=1,AQ14=3),AND(AP14=2,AQ14=3)),"Moderada","No aplica para Corrupción"))),IF(AP14+AQ14=0,"",IF(OR(AND(AP14=3,AQ14=4),(AND(AP14=2,AQ14=5)),(AND(AP14=1,AQ14=5))),"Extrema",IF(OR(AND(AP14=3,AQ14=1),(AND(AP14=2,AQ14=2))),"Baja",IF(OR(AND(AP14=4,AQ14=1),AND(AP14=3,AQ14=2),AND(AP14=2,AQ14=3),AND(AP14=1,AQ14=3)),"Moderada",IF(AP14+AQ14&gt;=8,"Extrema",IF(AP14+AQ14&lt;4,"Baja",IF(AP14+AQ14&gt;=6,"Alta","Alta"))))))))</f>
        <v>Extrema</v>
      </c>
      <c r="AS14" s="48" t="s">
        <v>203</v>
      </c>
      <c r="AT14" s="51" t="s">
        <v>222</v>
      </c>
      <c r="AU14" s="58" t="s">
        <v>221</v>
      </c>
      <c r="AV14" s="47" t="s">
        <v>220</v>
      </c>
      <c r="AW14" s="47" t="s">
        <v>219</v>
      </c>
      <c r="AX14" s="50">
        <v>43467</v>
      </c>
      <c r="AY14" s="49">
        <v>43830</v>
      </c>
      <c r="AZ14" s="110" t="s">
        <v>365</v>
      </c>
      <c r="BA14" s="137">
        <v>1</v>
      </c>
      <c r="BB14" s="138" t="s">
        <v>346</v>
      </c>
      <c r="BC14" s="136" t="s">
        <v>309</v>
      </c>
      <c r="BD14" s="46"/>
    </row>
    <row r="15" spans="1:61" ht="409.5" customHeight="1" thickBot="1" x14ac:dyDescent="0.25">
      <c r="A15" s="234"/>
      <c r="B15" s="237" t="s">
        <v>185</v>
      </c>
      <c r="C15" s="240" t="s">
        <v>217</v>
      </c>
      <c r="D15" s="225" t="s">
        <v>216</v>
      </c>
      <c r="E15" s="225" t="s">
        <v>182</v>
      </c>
      <c r="F15" s="225" t="s">
        <v>215</v>
      </c>
      <c r="G15" s="237" t="s">
        <v>214</v>
      </c>
      <c r="H15" s="240">
        <v>3</v>
      </c>
      <c r="I15" s="225">
        <v>4</v>
      </c>
      <c r="J15" s="286" t="str">
        <f>IF(E15="8. Corrupción",IF(OR(AND(H15=1,I15=5),AND(H15=2,I15=5),AND(H15=3,I15=4),(H15+I15&gt;=8)),"Extrema",IF(OR(AND(H15=1,I15=4),AND(H15=2,I15=4),AND(H15=4,I15=3),AND(H15=3,I15=3)),"Alta",IF(OR(AND(H15=1,I15=3),AND(H15=2,I15=3)),"Moderada","No aplica para Corrupción"))),IF(H15+I15=0,"",IF(OR(AND(H15=3,I15=4),(AND(H15=2,I15=5)),(AND(H15=1,I15=5))),"Extrema",IF(OR(AND(H15=3,I15=1),(AND(H15=2,I15=2))),"Baja",IF(OR(AND(H15=4,I15=1),AND(H15=3,I15=2),AND(H15=2,I15=3),AND(H15=1,I15=3)),"Moderada",IF(H15+I15&gt;=8,"Extrema",IF(H15+I15&lt;4,"Baja",IF(H15+I15&gt;=6,"Alta","Alta"))))))))</f>
        <v>Extrema</v>
      </c>
      <c r="K15" s="240" t="s">
        <v>213</v>
      </c>
      <c r="L15" s="404" t="s">
        <v>212</v>
      </c>
      <c r="M15" s="179" t="s">
        <v>167</v>
      </c>
      <c r="N15" s="180">
        <f t="shared" si="0"/>
        <v>15</v>
      </c>
      <c r="O15" s="181" t="s">
        <v>166</v>
      </c>
      <c r="P15" s="180">
        <f>IF(O15="Adecuado",15,0)</f>
        <v>15</v>
      </c>
      <c r="Q15" s="181" t="s">
        <v>165</v>
      </c>
      <c r="R15" s="180">
        <f>IF(Q15="Oportuna",15,0)</f>
        <v>15</v>
      </c>
      <c r="S15" s="181" t="s">
        <v>164</v>
      </c>
      <c r="T15" s="180">
        <f>IF(S15="Prevenir",15,IF(S15="Detectar",10,0))</f>
        <v>15</v>
      </c>
      <c r="U15" s="181" t="s">
        <v>163</v>
      </c>
      <c r="V15" s="180">
        <f>IF(U15="Confiable",15,0)</f>
        <v>15</v>
      </c>
      <c r="W15" s="181" t="s">
        <v>162</v>
      </c>
      <c r="X15" s="180">
        <f>IF(W15="Se investigan y resuelven oportunamente",15,0)</f>
        <v>15</v>
      </c>
      <c r="Y15" s="181" t="s">
        <v>161</v>
      </c>
      <c r="Z15" s="180">
        <f t="shared" si="6"/>
        <v>10</v>
      </c>
      <c r="AA15" s="182">
        <f t="shared" si="7"/>
        <v>100</v>
      </c>
      <c r="AB15" s="183" t="str">
        <f t="shared" si="8"/>
        <v>Fuerte</v>
      </c>
      <c r="AC15" s="184" t="s">
        <v>168</v>
      </c>
      <c r="AD15" s="183" t="str">
        <f>IF(AC15="Siempre se ejecuta","Fuerte",IF(AC15="Algunas veces","Moderado",IF(AC15="no se ejecuta","Débil","")))</f>
        <v>Fuerte</v>
      </c>
      <c r="AE15" s="183" t="str">
        <f t="shared" si="10"/>
        <v>FuerteFuerte</v>
      </c>
      <c r="AF15" s="183" t="str">
        <f>IFERROR(VLOOKUP(AE15,[2]PARAMETROS!$BH$2:$BJ$10,3,FALSE),"")</f>
        <v>Fuerte</v>
      </c>
      <c r="AG15" s="183">
        <f t="shared" si="11"/>
        <v>100</v>
      </c>
      <c r="AH15" s="183" t="str">
        <f>IFERROR(VLOOKUP(AE15,[2]PARAMETROS!$BH$2:$BJ$10,2,FALSE),"")</f>
        <v>No</v>
      </c>
      <c r="AI15" s="185">
        <f>IFERROR(AVERAGE(AG15:AG15),0)</f>
        <v>100</v>
      </c>
      <c r="AJ15" s="183" t="str">
        <f>IF(AI15&gt;=100,"Fuerte",IF(AI15&gt;=50,"Moderado",IF(AI15&gt;=0,"Débil","")))</f>
        <v>Fuerte</v>
      </c>
      <c r="AK15" s="184" t="s">
        <v>171</v>
      </c>
      <c r="AL15" s="184" t="s">
        <v>193</v>
      </c>
      <c r="AM15" s="186" t="str">
        <f>+AJ15&amp;AK15&amp;AL15</f>
        <v>FuerteDirectamenteNo disminuye</v>
      </c>
      <c r="AN15" s="187">
        <f>IFERROR(VLOOKUP(AM15,[2]PARAMETROS!$BD$1:$BG$9,2,FALSE),0)</f>
        <v>2</v>
      </c>
      <c r="AO15" s="188">
        <f>IF(E15&lt;&gt;"8. Corrupción",IFERROR(VLOOKUP(AM15,[2]PARAMETROS!$BD$1:$BG$9,3,FALSE),0),0)</f>
        <v>0</v>
      </c>
      <c r="AP15" s="283">
        <f>IF(H15 ="",0,IF(H15-AN15&lt;=0,1,H15-AN15))</f>
        <v>1</v>
      </c>
      <c r="AQ15" s="286">
        <f t="shared" ref="AQ15" si="12">IF(E15&lt;&gt;"8. Corrupción",IF(I15="",0,IF(I15-AO15=0,1,I15-AO15)),I15)</f>
        <v>4</v>
      </c>
      <c r="AR15" s="289" t="str">
        <f t="shared" ref="AR15" si="13">IF(E15="8. Corrupción",IF(OR(AND(AP15=1,AQ15=5),AND(AP15=2,AQ15=5),AND(AP15=3,AQ15=4),(AP15+AQ15&gt;=8)),"Extrema",IF(OR(AND(AP15=1,AQ15=4),AND(AP15=2,AQ15=4),AND(AP15=4,AQ15=3),AND(AP15=3,AQ15=3)),"Alta",IF(OR(AND(AP15=1,AQ15=3),AND(AP15=2,AQ15=3)),"Moderada","No aplica para Corrupción"))),IF(AP15+AQ15=0,"",IF(OR(AND(AP15=3,AQ15=4),(AND(AP15=2,AQ15=5)),(AND(AP15=1,AQ15=5))),"Extrema",IF(OR(AND(AP15=3,AQ15=1),(AND(AP15=2,AQ15=2))),"Baja",IF(OR(AND(AP15=4,AQ15=1),AND(AP15=3,AQ15=2),AND(AP15=2,AQ15=3),AND(AP15=1,AQ15=3)),"Moderada",IF(AP15+AQ15&gt;=8,"Extrema",IF(AP15+AQ15&lt;4,"Baja",IF(AP15+AQ15&gt;=6,"Alta","Alta"))))))))</f>
        <v>Alta</v>
      </c>
      <c r="AS15" s="240" t="s">
        <v>203</v>
      </c>
      <c r="AT15" s="225" t="s">
        <v>211</v>
      </c>
      <c r="AU15" s="225" t="s">
        <v>343</v>
      </c>
      <c r="AV15" s="225" t="s">
        <v>210</v>
      </c>
      <c r="AW15" s="225" t="s">
        <v>209</v>
      </c>
      <c r="AX15" s="228">
        <v>43467</v>
      </c>
      <c r="AY15" s="231">
        <v>43830</v>
      </c>
      <c r="AZ15" s="111" t="s">
        <v>366</v>
      </c>
      <c r="BA15" s="112">
        <v>1</v>
      </c>
      <c r="BB15" s="113" t="s">
        <v>344</v>
      </c>
      <c r="BC15" s="136" t="s">
        <v>309</v>
      </c>
      <c r="BD15" s="96" t="s">
        <v>337</v>
      </c>
    </row>
    <row r="16" spans="1:61" ht="156" customHeight="1" thickBot="1" x14ac:dyDescent="0.25">
      <c r="A16" s="235"/>
      <c r="B16" s="238"/>
      <c r="C16" s="241"/>
      <c r="D16" s="226"/>
      <c r="E16" s="226"/>
      <c r="F16" s="226"/>
      <c r="G16" s="238"/>
      <c r="H16" s="241"/>
      <c r="I16" s="226"/>
      <c r="J16" s="287"/>
      <c r="K16" s="241"/>
      <c r="L16" s="405"/>
      <c r="M16" s="189"/>
      <c r="N16" s="169"/>
      <c r="O16" s="189"/>
      <c r="P16" s="169"/>
      <c r="Q16" s="189"/>
      <c r="R16" s="169"/>
      <c r="S16" s="189"/>
      <c r="T16" s="169"/>
      <c r="U16" s="189"/>
      <c r="V16" s="169"/>
      <c r="W16" s="189"/>
      <c r="X16" s="169"/>
      <c r="Y16" s="189"/>
      <c r="Z16" s="169"/>
      <c r="AA16" s="171"/>
      <c r="AB16" s="172"/>
      <c r="AC16" s="175"/>
      <c r="AD16" s="172"/>
      <c r="AE16" s="172"/>
      <c r="AF16" s="172"/>
      <c r="AG16" s="172"/>
      <c r="AH16" s="172"/>
      <c r="AI16" s="174"/>
      <c r="AJ16" s="172"/>
      <c r="AK16" s="175"/>
      <c r="AL16" s="175"/>
      <c r="AM16" s="175"/>
      <c r="AN16" s="176"/>
      <c r="AO16" s="177"/>
      <c r="AP16" s="284"/>
      <c r="AQ16" s="287"/>
      <c r="AR16" s="290"/>
      <c r="AS16" s="241"/>
      <c r="AT16" s="226"/>
      <c r="AU16" s="226"/>
      <c r="AV16" s="226"/>
      <c r="AW16" s="226"/>
      <c r="AX16" s="229"/>
      <c r="AY16" s="232"/>
      <c r="AZ16" s="115" t="s">
        <v>319</v>
      </c>
      <c r="BA16" s="116">
        <v>1</v>
      </c>
      <c r="BB16" s="117" t="s">
        <v>345</v>
      </c>
      <c r="BC16" s="136" t="s">
        <v>309</v>
      </c>
      <c r="BD16" s="46" t="s">
        <v>320</v>
      </c>
    </row>
    <row r="17" spans="1:61" ht="409.5" customHeight="1" thickBot="1" x14ac:dyDescent="0.25">
      <c r="A17" s="235"/>
      <c r="B17" s="238"/>
      <c r="C17" s="241"/>
      <c r="D17" s="226"/>
      <c r="E17" s="226"/>
      <c r="F17" s="226"/>
      <c r="G17" s="238"/>
      <c r="H17" s="241"/>
      <c r="I17" s="226"/>
      <c r="J17" s="287"/>
      <c r="K17" s="241"/>
      <c r="L17" s="405"/>
      <c r="M17" s="190"/>
      <c r="N17" s="191"/>
      <c r="O17" s="190"/>
      <c r="P17" s="191"/>
      <c r="Q17" s="190"/>
      <c r="R17" s="191"/>
      <c r="S17" s="190"/>
      <c r="T17" s="191"/>
      <c r="U17" s="190"/>
      <c r="V17" s="191"/>
      <c r="W17" s="190"/>
      <c r="X17" s="191"/>
      <c r="Y17" s="190"/>
      <c r="Z17" s="191"/>
      <c r="AA17" s="192"/>
      <c r="AB17" s="193"/>
      <c r="AC17" s="194"/>
      <c r="AD17" s="193"/>
      <c r="AE17" s="193"/>
      <c r="AF17" s="193"/>
      <c r="AG17" s="193"/>
      <c r="AH17" s="193"/>
      <c r="AI17" s="195"/>
      <c r="AJ17" s="193"/>
      <c r="AK17" s="194"/>
      <c r="AL17" s="194"/>
      <c r="AM17" s="194"/>
      <c r="AN17" s="196"/>
      <c r="AO17" s="197"/>
      <c r="AP17" s="284"/>
      <c r="AQ17" s="287"/>
      <c r="AR17" s="290"/>
      <c r="AS17" s="241"/>
      <c r="AT17" s="226"/>
      <c r="AU17" s="226"/>
      <c r="AV17" s="226"/>
      <c r="AW17" s="226"/>
      <c r="AX17" s="229"/>
      <c r="AY17" s="232"/>
      <c r="AZ17" s="119" t="s">
        <v>321</v>
      </c>
      <c r="BA17" s="120">
        <v>1</v>
      </c>
      <c r="BB17" s="121" t="s">
        <v>347</v>
      </c>
      <c r="BC17" s="136" t="s">
        <v>309</v>
      </c>
      <c r="BD17" s="122" t="s">
        <v>338</v>
      </c>
    </row>
    <row r="18" spans="1:61" ht="280.5" customHeight="1" thickBot="1" x14ac:dyDescent="0.25">
      <c r="A18" s="235"/>
      <c r="B18" s="238"/>
      <c r="C18" s="241"/>
      <c r="D18" s="226"/>
      <c r="E18" s="226"/>
      <c r="F18" s="226"/>
      <c r="G18" s="238"/>
      <c r="H18" s="241"/>
      <c r="I18" s="226"/>
      <c r="J18" s="287"/>
      <c r="K18" s="241"/>
      <c r="L18" s="405"/>
      <c r="M18" s="189"/>
      <c r="N18" s="169"/>
      <c r="O18" s="189"/>
      <c r="P18" s="169"/>
      <c r="Q18" s="189"/>
      <c r="R18" s="169"/>
      <c r="S18" s="189"/>
      <c r="T18" s="169"/>
      <c r="U18" s="189"/>
      <c r="V18" s="169"/>
      <c r="W18" s="189"/>
      <c r="X18" s="169"/>
      <c r="Y18" s="189"/>
      <c r="Z18" s="169"/>
      <c r="AA18" s="198"/>
      <c r="AB18" s="199"/>
      <c r="AC18" s="175"/>
      <c r="AD18" s="199"/>
      <c r="AE18" s="199"/>
      <c r="AF18" s="199"/>
      <c r="AG18" s="199"/>
      <c r="AH18" s="199"/>
      <c r="AI18" s="200"/>
      <c r="AJ18" s="199"/>
      <c r="AK18" s="175"/>
      <c r="AL18" s="175"/>
      <c r="AM18" s="175"/>
      <c r="AN18" s="201"/>
      <c r="AO18" s="202"/>
      <c r="AP18" s="284"/>
      <c r="AQ18" s="287"/>
      <c r="AR18" s="290"/>
      <c r="AS18" s="241"/>
      <c r="AT18" s="226"/>
      <c r="AU18" s="226"/>
      <c r="AV18" s="226"/>
      <c r="AW18" s="226"/>
      <c r="AX18" s="229"/>
      <c r="AY18" s="232"/>
      <c r="AZ18" s="124" t="s">
        <v>322</v>
      </c>
      <c r="BA18" s="123" t="s">
        <v>323</v>
      </c>
      <c r="BB18" s="125" t="s">
        <v>348</v>
      </c>
      <c r="BC18" s="136" t="s">
        <v>309</v>
      </c>
      <c r="BD18" s="122" t="s">
        <v>324</v>
      </c>
    </row>
    <row r="19" spans="1:61" ht="114" customHeight="1" thickBot="1" x14ac:dyDescent="0.25">
      <c r="A19" s="235"/>
      <c r="B19" s="238"/>
      <c r="C19" s="241"/>
      <c r="D19" s="226"/>
      <c r="E19" s="226"/>
      <c r="F19" s="226"/>
      <c r="G19" s="238"/>
      <c r="H19" s="241"/>
      <c r="I19" s="226"/>
      <c r="J19" s="287"/>
      <c r="K19" s="241"/>
      <c r="L19" s="405"/>
      <c r="M19" s="190"/>
      <c r="N19" s="191"/>
      <c r="O19" s="190"/>
      <c r="P19" s="191"/>
      <c r="Q19" s="190"/>
      <c r="R19" s="191"/>
      <c r="S19" s="190"/>
      <c r="T19" s="191"/>
      <c r="U19" s="190"/>
      <c r="V19" s="191"/>
      <c r="W19" s="190"/>
      <c r="X19" s="191"/>
      <c r="Y19" s="190"/>
      <c r="Z19" s="191"/>
      <c r="AA19" s="192"/>
      <c r="AB19" s="193"/>
      <c r="AC19" s="194"/>
      <c r="AD19" s="193"/>
      <c r="AE19" s="193"/>
      <c r="AF19" s="193"/>
      <c r="AG19" s="193"/>
      <c r="AH19" s="193"/>
      <c r="AI19" s="195"/>
      <c r="AJ19" s="193"/>
      <c r="AK19" s="194"/>
      <c r="AL19" s="194"/>
      <c r="AM19" s="194"/>
      <c r="AN19" s="196"/>
      <c r="AO19" s="197"/>
      <c r="AP19" s="284"/>
      <c r="AQ19" s="287"/>
      <c r="AR19" s="290"/>
      <c r="AS19" s="241"/>
      <c r="AT19" s="226"/>
      <c r="AU19" s="226"/>
      <c r="AV19" s="226"/>
      <c r="AW19" s="226"/>
      <c r="AX19" s="229"/>
      <c r="AY19" s="232"/>
      <c r="AZ19" s="126" t="s">
        <v>325</v>
      </c>
      <c r="BA19" s="118" t="s">
        <v>339</v>
      </c>
      <c r="BB19" s="127" t="s">
        <v>349</v>
      </c>
      <c r="BC19" s="136" t="s">
        <v>309</v>
      </c>
      <c r="BD19" s="118"/>
    </row>
    <row r="20" spans="1:61" ht="189" customHeight="1" thickBot="1" x14ac:dyDescent="0.25">
      <c r="A20" s="235"/>
      <c r="B20" s="238"/>
      <c r="C20" s="241"/>
      <c r="D20" s="226"/>
      <c r="E20" s="226"/>
      <c r="F20" s="226"/>
      <c r="G20" s="238"/>
      <c r="H20" s="241"/>
      <c r="I20" s="226"/>
      <c r="J20" s="287"/>
      <c r="K20" s="241"/>
      <c r="L20" s="405"/>
      <c r="M20" s="189"/>
      <c r="N20" s="169"/>
      <c r="O20" s="189"/>
      <c r="P20" s="169"/>
      <c r="Q20" s="189"/>
      <c r="R20" s="169"/>
      <c r="S20" s="189"/>
      <c r="T20" s="169"/>
      <c r="U20" s="189"/>
      <c r="V20" s="169"/>
      <c r="W20" s="189"/>
      <c r="X20" s="169"/>
      <c r="Y20" s="189"/>
      <c r="Z20" s="169"/>
      <c r="AA20" s="198"/>
      <c r="AB20" s="199"/>
      <c r="AC20" s="175"/>
      <c r="AD20" s="199"/>
      <c r="AE20" s="199"/>
      <c r="AF20" s="199"/>
      <c r="AG20" s="199"/>
      <c r="AH20" s="199"/>
      <c r="AI20" s="200"/>
      <c r="AJ20" s="199"/>
      <c r="AK20" s="175"/>
      <c r="AL20" s="175"/>
      <c r="AM20" s="175"/>
      <c r="AN20" s="201"/>
      <c r="AO20" s="202"/>
      <c r="AP20" s="284"/>
      <c r="AQ20" s="287"/>
      <c r="AR20" s="290"/>
      <c r="AS20" s="241"/>
      <c r="AT20" s="226"/>
      <c r="AU20" s="226"/>
      <c r="AV20" s="226"/>
      <c r="AW20" s="226"/>
      <c r="AX20" s="229"/>
      <c r="AY20" s="232"/>
      <c r="AZ20" s="124" t="s">
        <v>326</v>
      </c>
      <c r="BA20" s="128">
        <v>1</v>
      </c>
      <c r="BB20" s="125" t="s">
        <v>350</v>
      </c>
      <c r="BC20" s="136" t="s">
        <v>309</v>
      </c>
      <c r="BD20" s="123" t="s">
        <v>340</v>
      </c>
    </row>
    <row r="21" spans="1:61" s="163" customFormat="1" ht="281.25" customHeight="1" thickBot="1" x14ac:dyDescent="0.25">
      <c r="A21" s="235"/>
      <c r="B21" s="238"/>
      <c r="C21" s="241"/>
      <c r="D21" s="226"/>
      <c r="E21" s="226"/>
      <c r="F21" s="226"/>
      <c r="G21" s="238"/>
      <c r="H21" s="241"/>
      <c r="I21" s="226"/>
      <c r="J21" s="287"/>
      <c r="K21" s="241"/>
      <c r="L21" s="405"/>
      <c r="M21" s="190"/>
      <c r="N21" s="191"/>
      <c r="O21" s="190"/>
      <c r="P21" s="191"/>
      <c r="Q21" s="190"/>
      <c r="R21" s="191"/>
      <c r="S21" s="190"/>
      <c r="T21" s="191"/>
      <c r="U21" s="190"/>
      <c r="V21" s="191"/>
      <c r="W21" s="190"/>
      <c r="X21" s="191"/>
      <c r="Y21" s="190"/>
      <c r="Z21" s="191"/>
      <c r="AA21" s="192"/>
      <c r="AB21" s="193"/>
      <c r="AC21" s="194"/>
      <c r="AD21" s="193"/>
      <c r="AE21" s="193"/>
      <c r="AF21" s="193"/>
      <c r="AG21" s="193"/>
      <c r="AH21" s="193"/>
      <c r="AI21" s="195"/>
      <c r="AJ21" s="193"/>
      <c r="AK21" s="194"/>
      <c r="AL21" s="194"/>
      <c r="AM21" s="194"/>
      <c r="AN21" s="196"/>
      <c r="AO21" s="197"/>
      <c r="AP21" s="284"/>
      <c r="AQ21" s="287"/>
      <c r="AR21" s="290"/>
      <c r="AS21" s="241"/>
      <c r="AT21" s="226"/>
      <c r="AU21" s="226"/>
      <c r="AV21" s="226"/>
      <c r="AW21" s="226"/>
      <c r="AX21" s="229"/>
      <c r="AY21" s="232"/>
      <c r="AZ21" s="129" t="s">
        <v>327</v>
      </c>
      <c r="BA21" s="120">
        <v>1</v>
      </c>
      <c r="BB21" s="130" t="s">
        <v>351</v>
      </c>
      <c r="BC21" s="136" t="s">
        <v>309</v>
      </c>
      <c r="BD21" s="118" t="s">
        <v>340</v>
      </c>
    </row>
    <row r="22" spans="1:61" s="163" customFormat="1" ht="409.5" customHeight="1" thickBot="1" x14ac:dyDescent="0.25">
      <c r="A22" s="235"/>
      <c r="B22" s="238"/>
      <c r="C22" s="241"/>
      <c r="D22" s="226"/>
      <c r="E22" s="226"/>
      <c r="F22" s="226"/>
      <c r="G22" s="238"/>
      <c r="H22" s="241"/>
      <c r="I22" s="226"/>
      <c r="J22" s="287"/>
      <c r="K22" s="241"/>
      <c r="L22" s="405"/>
      <c r="M22" s="189"/>
      <c r="N22" s="169"/>
      <c r="O22" s="189"/>
      <c r="P22" s="169"/>
      <c r="Q22" s="189"/>
      <c r="R22" s="169"/>
      <c r="S22" s="189"/>
      <c r="T22" s="169"/>
      <c r="U22" s="189"/>
      <c r="V22" s="169"/>
      <c r="W22" s="189"/>
      <c r="X22" s="169"/>
      <c r="Y22" s="189"/>
      <c r="Z22" s="169"/>
      <c r="AA22" s="198"/>
      <c r="AB22" s="199"/>
      <c r="AC22" s="175"/>
      <c r="AD22" s="199"/>
      <c r="AE22" s="199"/>
      <c r="AF22" s="199"/>
      <c r="AG22" s="199"/>
      <c r="AH22" s="199"/>
      <c r="AI22" s="200"/>
      <c r="AJ22" s="199"/>
      <c r="AK22" s="175"/>
      <c r="AL22" s="175"/>
      <c r="AM22" s="175"/>
      <c r="AN22" s="201"/>
      <c r="AO22" s="202"/>
      <c r="AP22" s="284"/>
      <c r="AQ22" s="287"/>
      <c r="AR22" s="290"/>
      <c r="AS22" s="241"/>
      <c r="AT22" s="226"/>
      <c r="AU22" s="226"/>
      <c r="AV22" s="226"/>
      <c r="AW22" s="226"/>
      <c r="AX22" s="229"/>
      <c r="AY22" s="232"/>
      <c r="AZ22" s="131" t="s">
        <v>328</v>
      </c>
      <c r="BA22" s="128">
        <v>1</v>
      </c>
      <c r="BB22" s="132" t="s">
        <v>352</v>
      </c>
      <c r="BC22" s="136" t="s">
        <v>309</v>
      </c>
      <c r="BD22" s="123" t="s">
        <v>340</v>
      </c>
    </row>
    <row r="23" spans="1:61" ht="409.5" customHeight="1" thickBot="1" x14ac:dyDescent="0.25">
      <c r="A23" s="235"/>
      <c r="B23" s="238"/>
      <c r="C23" s="241"/>
      <c r="D23" s="226"/>
      <c r="E23" s="226"/>
      <c r="F23" s="226"/>
      <c r="G23" s="238"/>
      <c r="H23" s="241"/>
      <c r="I23" s="226"/>
      <c r="J23" s="287"/>
      <c r="K23" s="241"/>
      <c r="L23" s="405"/>
      <c r="M23" s="190"/>
      <c r="N23" s="191"/>
      <c r="O23" s="190"/>
      <c r="P23" s="191"/>
      <c r="Q23" s="190"/>
      <c r="R23" s="191"/>
      <c r="S23" s="190"/>
      <c r="T23" s="191"/>
      <c r="U23" s="190"/>
      <c r="V23" s="191"/>
      <c r="W23" s="190"/>
      <c r="X23" s="191"/>
      <c r="Y23" s="190"/>
      <c r="Z23" s="191"/>
      <c r="AA23" s="192"/>
      <c r="AB23" s="193"/>
      <c r="AC23" s="194"/>
      <c r="AD23" s="193"/>
      <c r="AE23" s="193"/>
      <c r="AF23" s="193"/>
      <c r="AG23" s="193"/>
      <c r="AH23" s="193"/>
      <c r="AI23" s="195"/>
      <c r="AJ23" s="193"/>
      <c r="AK23" s="194"/>
      <c r="AL23" s="194"/>
      <c r="AM23" s="194"/>
      <c r="AN23" s="196"/>
      <c r="AO23" s="197"/>
      <c r="AP23" s="284"/>
      <c r="AQ23" s="287"/>
      <c r="AR23" s="290"/>
      <c r="AS23" s="241"/>
      <c r="AT23" s="226"/>
      <c r="AU23" s="226"/>
      <c r="AV23" s="226"/>
      <c r="AW23" s="226"/>
      <c r="AX23" s="229"/>
      <c r="AY23" s="232"/>
      <c r="AZ23" s="119" t="s">
        <v>329</v>
      </c>
      <c r="BA23" s="120">
        <v>1</v>
      </c>
      <c r="BB23" s="130" t="s">
        <v>353</v>
      </c>
      <c r="BC23" s="136" t="s">
        <v>309</v>
      </c>
      <c r="BD23" s="118" t="s">
        <v>337</v>
      </c>
      <c r="BE23" s="107"/>
      <c r="BF23" s="107"/>
      <c r="BG23" s="107"/>
      <c r="BH23" s="107"/>
      <c r="BI23" s="107"/>
    </row>
    <row r="24" spans="1:61" ht="366.75" customHeight="1" thickBot="1" x14ac:dyDescent="0.25">
      <c r="A24" s="235"/>
      <c r="B24" s="238"/>
      <c r="C24" s="241"/>
      <c r="D24" s="226"/>
      <c r="E24" s="226"/>
      <c r="F24" s="226"/>
      <c r="G24" s="238"/>
      <c r="H24" s="241"/>
      <c r="I24" s="226"/>
      <c r="J24" s="287"/>
      <c r="K24" s="241"/>
      <c r="L24" s="405"/>
      <c r="M24" s="189"/>
      <c r="N24" s="169"/>
      <c r="O24" s="189"/>
      <c r="P24" s="169"/>
      <c r="Q24" s="189"/>
      <c r="R24" s="169"/>
      <c r="S24" s="189"/>
      <c r="T24" s="169"/>
      <c r="U24" s="189"/>
      <c r="V24" s="169"/>
      <c r="W24" s="189"/>
      <c r="X24" s="169"/>
      <c r="Y24" s="189"/>
      <c r="Z24" s="169"/>
      <c r="AA24" s="198"/>
      <c r="AB24" s="199"/>
      <c r="AC24" s="175"/>
      <c r="AD24" s="199"/>
      <c r="AE24" s="199"/>
      <c r="AF24" s="199"/>
      <c r="AG24" s="199"/>
      <c r="AH24" s="199"/>
      <c r="AI24" s="200"/>
      <c r="AJ24" s="199"/>
      <c r="AK24" s="175"/>
      <c r="AL24" s="175"/>
      <c r="AM24" s="175"/>
      <c r="AN24" s="201"/>
      <c r="AO24" s="202"/>
      <c r="AP24" s="284"/>
      <c r="AQ24" s="287"/>
      <c r="AR24" s="290"/>
      <c r="AS24" s="241"/>
      <c r="AT24" s="226"/>
      <c r="AU24" s="226"/>
      <c r="AV24" s="226"/>
      <c r="AW24" s="226"/>
      <c r="AX24" s="229"/>
      <c r="AY24" s="232"/>
      <c r="AZ24" s="131" t="s">
        <v>330</v>
      </c>
      <c r="BA24" s="123" t="s">
        <v>341</v>
      </c>
      <c r="BB24" s="132" t="s">
        <v>354</v>
      </c>
      <c r="BC24" s="136" t="s">
        <v>309</v>
      </c>
      <c r="BD24" s="123"/>
      <c r="BE24" s="107"/>
      <c r="BF24" s="107"/>
      <c r="BG24" s="107"/>
      <c r="BH24" s="107"/>
      <c r="BI24" s="107"/>
    </row>
    <row r="25" spans="1:61" ht="114" customHeight="1" thickBot="1" x14ac:dyDescent="0.25">
      <c r="A25" s="235"/>
      <c r="B25" s="238"/>
      <c r="C25" s="241"/>
      <c r="D25" s="226"/>
      <c r="E25" s="226"/>
      <c r="F25" s="226"/>
      <c r="G25" s="238"/>
      <c r="H25" s="241"/>
      <c r="I25" s="226"/>
      <c r="J25" s="287"/>
      <c r="K25" s="241"/>
      <c r="L25" s="405"/>
      <c r="M25" s="190"/>
      <c r="N25" s="191"/>
      <c r="O25" s="190"/>
      <c r="P25" s="191"/>
      <c r="Q25" s="190"/>
      <c r="R25" s="191"/>
      <c r="S25" s="190"/>
      <c r="T25" s="191"/>
      <c r="U25" s="190"/>
      <c r="V25" s="191"/>
      <c r="W25" s="190"/>
      <c r="X25" s="191"/>
      <c r="Y25" s="190"/>
      <c r="Z25" s="191"/>
      <c r="AA25" s="192"/>
      <c r="AB25" s="193"/>
      <c r="AC25" s="194"/>
      <c r="AD25" s="193"/>
      <c r="AE25" s="193"/>
      <c r="AF25" s="193"/>
      <c r="AG25" s="193"/>
      <c r="AH25" s="193"/>
      <c r="AI25" s="195"/>
      <c r="AJ25" s="193"/>
      <c r="AK25" s="194"/>
      <c r="AL25" s="194"/>
      <c r="AM25" s="194"/>
      <c r="AN25" s="196"/>
      <c r="AO25" s="197"/>
      <c r="AP25" s="284"/>
      <c r="AQ25" s="287"/>
      <c r="AR25" s="290"/>
      <c r="AS25" s="241"/>
      <c r="AT25" s="226"/>
      <c r="AU25" s="226"/>
      <c r="AV25" s="226"/>
      <c r="AW25" s="226"/>
      <c r="AX25" s="229"/>
      <c r="AY25" s="232"/>
      <c r="AZ25" s="126" t="s">
        <v>331</v>
      </c>
      <c r="BA25" s="120">
        <v>1</v>
      </c>
      <c r="BB25" s="127" t="s">
        <v>355</v>
      </c>
      <c r="BC25" s="136" t="s">
        <v>309</v>
      </c>
      <c r="BD25" s="118" t="s">
        <v>340</v>
      </c>
      <c r="BE25" s="107"/>
      <c r="BF25" s="107"/>
      <c r="BG25" s="107"/>
      <c r="BH25" s="107"/>
      <c r="BI25" s="107"/>
    </row>
    <row r="26" spans="1:61" ht="408.75" customHeight="1" thickBot="1" x14ac:dyDescent="0.25">
      <c r="A26" s="235"/>
      <c r="B26" s="238"/>
      <c r="C26" s="241"/>
      <c r="D26" s="226"/>
      <c r="E26" s="226"/>
      <c r="F26" s="226"/>
      <c r="G26" s="238"/>
      <c r="H26" s="241"/>
      <c r="I26" s="226"/>
      <c r="J26" s="287"/>
      <c r="K26" s="241"/>
      <c r="L26" s="405"/>
      <c r="M26" s="189"/>
      <c r="N26" s="169"/>
      <c r="O26" s="189"/>
      <c r="P26" s="169"/>
      <c r="Q26" s="189"/>
      <c r="R26" s="169"/>
      <c r="S26" s="189"/>
      <c r="T26" s="169"/>
      <c r="U26" s="189"/>
      <c r="V26" s="169"/>
      <c r="W26" s="189"/>
      <c r="X26" s="169"/>
      <c r="Y26" s="189"/>
      <c r="Z26" s="169"/>
      <c r="AA26" s="198"/>
      <c r="AB26" s="199"/>
      <c r="AC26" s="175"/>
      <c r="AD26" s="199"/>
      <c r="AE26" s="199"/>
      <c r="AF26" s="199"/>
      <c r="AG26" s="199"/>
      <c r="AH26" s="199"/>
      <c r="AI26" s="200"/>
      <c r="AJ26" s="199"/>
      <c r="AK26" s="175"/>
      <c r="AL26" s="175"/>
      <c r="AM26" s="175"/>
      <c r="AN26" s="201"/>
      <c r="AO26" s="202"/>
      <c r="AP26" s="284"/>
      <c r="AQ26" s="287"/>
      <c r="AR26" s="290"/>
      <c r="AS26" s="241"/>
      <c r="AT26" s="226"/>
      <c r="AU26" s="226"/>
      <c r="AV26" s="226"/>
      <c r="AW26" s="226"/>
      <c r="AX26" s="229"/>
      <c r="AY26" s="232"/>
      <c r="AZ26" s="131" t="s">
        <v>336</v>
      </c>
      <c r="BA26" s="128">
        <v>1</v>
      </c>
      <c r="BB26" s="125" t="s">
        <v>356</v>
      </c>
      <c r="BC26" s="136" t="s">
        <v>309</v>
      </c>
      <c r="BD26" s="122" t="s">
        <v>342</v>
      </c>
    </row>
    <row r="27" spans="1:61" ht="204.75" customHeight="1" thickBot="1" x14ac:dyDescent="0.25">
      <c r="A27" s="235"/>
      <c r="B27" s="238"/>
      <c r="C27" s="241"/>
      <c r="D27" s="226"/>
      <c r="E27" s="226"/>
      <c r="F27" s="226"/>
      <c r="G27" s="238"/>
      <c r="H27" s="241"/>
      <c r="I27" s="226"/>
      <c r="J27" s="287"/>
      <c r="K27" s="241"/>
      <c r="L27" s="405"/>
      <c r="M27" s="190"/>
      <c r="N27" s="191"/>
      <c r="O27" s="190"/>
      <c r="P27" s="191"/>
      <c r="Q27" s="190"/>
      <c r="R27" s="191"/>
      <c r="S27" s="190"/>
      <c r="T27" s="191"/>
      <c r="U27" s="190"/>
      <c r="V27" s="191"/>
      <c r="W27" s="190"/>
      <c r="X27" s="191"/>
      <c r="Y27" s="190"/>
      <c r="Z27" s="191"/>
      <c r="AA27" s="192"/>
      <c r="AB27" s="193"/>
      <c r="AC27" s="194"/>
      <c r="AD27" s="193"/>
      <c r="AE27" s="193"/>
      <c r="AF27" s="193"/>
      <c r="AG27" s="193"/>
      <c r="AH27" s="193"/>
      <c r="AI27" s="195"/>
      <c r="AJ27" s="193"/>
      <c r="AK27" s="194"/>
      <c r="AL27" s="194"/>
      <c r="AM27" s="194"/>
      <c r="AN27" s="196"/>
      <c r="AO27" s="197"/>
      <c r="AP27" s="284"/>
      <c r="AQ27" s="287"/>
      <c r="AR27" s="290"/>
      <c r="AS27" s="241"/>
      <c r="AT27" s="226"/>
      <c r="AU27" s="226"/>
      <c r="AV27" s="226"/>
      <c r="AW27" s="226"/>
      <c r="AX27" s="229"/>
      <c r="AY27" s="232"/>
      <c r="AZ27" s="126" t="s">
        <v>332</v>
      </c>
      <c r="BA27" s="120">
        <v>1</v>
      </c>
      <c r="BB27" s="127" t="s">
        <v>357</v>
      </c>
      <c r="BC27" s="136" t="s">
        <v>309</v>
      </c>
      <c r="BD27" s="118" t="s">
        <v>340</v>
      </c>
    </row>
    <row r="28" spans="1:61" ht="319.5" thickBot="1" x14ac:dyDescent="0.25">
      <c r="A28" s="235"/>
      <c r="B28" s="238"/>
      <c r="C28" s="241"/>
      <c r="D28" s="226"/>
      <c r="E28" s="226"/>
      <c r="F28" s="226"/>
      <c r="G28" s="238"/>
      <c r="H28" s="241"/>
      <c r="I28" s="226"/>
      <c r="J28" s="287"/>
      <c r="K28" s="241"/>
      <c r="L28" s="405"/>
      <c r="M28" s="189"/>
      <c r="N28" s="169"/>
      <c r="O28" s="189"/>
      <c r="P28" s="169"/>
      <c r="Q28" s="189"/>
      <c r="R28" s="169"/>
      <c r="S28" s="189"/>
      <c r="T28" s="169"/>
      <c r="U28" s="189"/>
      <c r="V28" s="169"/>
      <c r="W28" s="189"/>
      <c r="X28" s="169"/>
      <c r="Y28" s="189"/>
      <c r="Z28" s="169"/>
      <c r="AA28" s="198"/>
      <c r="AB28" s="199"/>
      <c r="AC28" s="175"/>
      <c r="AD28" s="199"/>
      <c r="AE28" s="199"/>
      <c r="AF28" s="199"/>
      <c r="AG28" s="199"/>
      <c r="AH28" s="199"/>
      <c r="AI28" s="200"/>
      <c r="AJ28" s="199"/>
      <c r="AK28" s="175"/>
      <c r="AL28" s="175"/>
      <c r="AM28" s="175"/>
      <c r="AN28" s="201"/>
      <c r="AO28" s="202"/>
      <c r="AP28" s="284"/>
      <c r="AQ28" s="287"/>
      <c r="AR28" s="290"/>
      <c r="AS28" s="241"/>
      <c r="AT28" s="226"/>
      <c r="AU28" s="226"/>
      <c r="AV28" s="226"/>
      <c r="AW28" s="226"/>
      <c r="AX28" s="229"/>
      <c r="AY28" s="232"/>
      <c r="AZ28" s="131" t="s">
        <v>333</v>
      </c>
      <c r="BA28" s="128">
        <v>1</v>
      </c>
      <c r="BB28" s="125" t="s">
        <v>358</v>
      </c>
      <c r="BC28" s="136" t="s">
        <v>309</v>
      </c>
      <c r="BD28" s="122" t="s">
        <v>334</v>
      </c>
    </row>
    <row r="29" spans="1:61" ht="382.5" customHeight="1" thickBot="1" x14ac:dyDescent="0.25">
      <c r="A29" s="236"/>
      <c r="B29" s="239"/>
      <c r="C29" s="242"/>
      <c r="D29" s="227"/>
      <c r="E29" s="227"/>
      <c r="F29" s="227"/>
      <c r="G29" s="239"/>
      <c r="H29" s="242"/>
      <c r="I29" s="227"/>
      <c r="J29" s="288"/>
      <c r="K29" s="242"/>
      <c r="L29" s="406"/>
      <c r="M29" s="189"/>
      <c r="N29" s="169"/>
      <c r="O29" s="189"/>
      <c r="P29" s="169"/>
      <c r="Q29" s="189"/>
      <c r="R29" s="169"/>
      <c r="S29" s="189"/>
      <c r="T29" s="169"/>
      <c r="U29" s="189"/>
      <c r="V29" s="169"/>
      <c r="W29" s="189"/>
      <c r="X29" s="169"/>
      <c r="Y29" s="189"/>
      <c r="Z29" s="169"/>
      <c r="AA29" s="198"/>
      <c r="AB29" s="199"/>
      <c r="AC29" s="175"/>
      <c r="AD29" s="199"/>
      <c r="AE29" s="199"/>
      <c r="AF29" s="199"/>
      <c r="AG29" s="199"/>
      <c r="AH29" s="199"/>
      <c r="AI29" s="200"/>
      <c r="AJ29" s="199"/>
      <c r="AK29" s="175"/>
      <c r="AL29" s="175"/>
      <c r="AM29" s="175"/>
      <c r="AN29" s="201"/>
      <c r="AO29" s="202"/>
      <c r="AP29" s="285"/>
      <c r="AQ29" s="288"/>
      <c r="AR29" s="291"/>
      <c r="AS29" s="242"/>
      <c r="AT29" s="227"/>
      <c r="AU29" s="227"/>
      <c r="AV29" s="227"/>
      <c r="AW29" s="227"/>
      <c r="AX29" s="230"/>
      <c r="AY29" s="233"/>
      <c r="AZ29" s="133" t="s">
        <v>335</v>
      </c>
      <c r="BA29" s="128">
        <v>1</v>
      </c>
      <c r="BB29" s="132" t="s">
        <v>359</v>
      </c>
      <c r="BC29" s="136" t="s">
        <v>309</v>
      </c>
      <c r="BD29" s="123" t="s">
        <v>340</v>
      </c>
    </row>
    <row r="30" spans="1:61" ht="97.5" customHeight="1" thickBot="1" x14ac:dyDescent="0.25">
      <c r="A30" s="48"/>
      <c r="B30" s="46" t="s">
        <v>185</v>
      </c>
      <c r="C30" s="48" t="s">
        <v>208</v>
      </c>
      <c r="D30" s="47" t="s">
        <v>207</v>
      </c>
      <c r="E30" s="47" t="s">
        <v>182</v>
      </c>
      <c r="F30" s="57" t="s">
        <v>206</v>
      </c>
      <c r="G30" s="46" t="s">
        <v>205</v>
      </c>
      <c r="H30" s="56">
        <v>2</v>
      </c>
      <c r="I30" s="47">
        <v>4</v>
      </c>
      <c r="J30" s="55" t="str">
        <f>IF(E30="8. Corrupción",IF(OR(AND(H30=1,I30=5),AND(H30=2,I30=5),AND(H30=3,I30=4),(H30+I30&gt;=8)),"Extrema",IF(OR(AND(H30=1,I30=4),AND(H30=2,I30=4),AND(H30=4,I30=3),AND(H30=3,I30=3)),"Alta",IF(OR(AND(H30=1,I30=3),AND(H30=2,I30=3)),"Moderada","No aplica para Corrupción"))),IF(H30+I30=0,"",IF(OR(AND(H30=3,I30=4),(AND(H30=2,I30=5)),(AND(H30=1,I30=5))),"Extrema",IF(OR(AND(H30=3,I30=1),(AND(H30=2,I30=2))),"Baja",IF(OR(AND(H30=4,I30=1),AND(H30=3,I30=2),AND(H30=2,I30=3),AND(H30=1,I30=3)),"Moderada",IF(H30+I30&gt;=8,"Extrema",IF(H30+I30&lt;4,"Baja",IF(H30+I30&gt;=6,"Alta","Alta"))))))))</f>
        <v>Alta</v>
      </c>
      <c r="K30" s="54" t="s">
        <v>173</v>
      </c>
      <c r="L30" s="53" t="s">
        <v>204</v>
      </c>
      <c r="M30" s="168" t="s">
        <v>167</v>
      </c>
      <c r="N30" s="169">
        <f t="shared" si="0"/>
        <v>15</v>
      </c>
      <c r="O30" s="170" t="s">
        <v>166</v>
      </c>
      <c r="P30" s="169">
        <f t="shared" si="1"/>
        <v>15</v>
      </c>
      <c r="Q30" s="170" t="s">
        <v>165</v>
      </c>
      <c r="R30" s="169">
        <f t="shared" si="2"/>
        <v>15</v>
      </c>
      <c r="S30" s="170" t="s">
        <v>164</v>
      </c>
      <c r="T30" s="169">
        <f t="shared" si="3"/>
        <v>15</v>
      </c>
      <c r="U30" s="170" t="s">
        <v>163</v>
      </c>
      <c r="V30" s="169">
        <f t="shared" si="4"/>
        <v>15</v>
      </c>
      <c r="W30" s="170" t="s">
        <v>162</v>
      </c>
      <c r="X30" s="169">
        <f t="shared" si="5"/>
        <v>15</v>
      </c>
      <c r="Y30" s="170" t="s">
        <v>161</v>
      </c>
      <c r="Z30" s="169">
        <f t="shared" si="6"/>
        <v>10</v>
      </c>
      <c r="AA30" s="171">
        <f t="shared" si="7"/>
        <v>100</v>
      </c>
      <c r="AB30" s="172" t="str">
        <f t="shared" si="8"/>
        <v>Fuerte</v>
      </c>
      <c r="AC30" s="173" t="s">
        <v>168</v>
      </c>
      <c r="AD30" s="172" t="str">
        <f t="shared" si="9"/>
        <v>Fuerte</v>
      </c>
      <c r="AE30" s="172" t="str">
        <f t="shared" si="10"/>
        <v>FuerteFuerte</v>
      </c>
      <c r="AF30" s="172" t="str">
        <f>IFERROR(VLOOKUP(AE30,[1]PARAMETROS!$BH$2:$BJ$10,3,FALSE),"")</f>
        <v>Fuerte</v>
      </c>
      <c r="AG30" s="172">
        <f t="shared" si="11"/>
        <v>100</v>
      </c>
      <c r="AH30" s="172" t="str">
        <f>IFERROR(VLOOKUP(AE30,[1]PARAMETROS!$BH$2:$BJ$10,2,FALSE),"")</f>
        <v>No</v>
      </c>
      <c r="AI30" s="174">
        <f>IFERROR(AVERAGE(AG30:AG30),0)</f>
        <v>100</v>
      </c>
      <c r="AJ30" s="172" t="str">
        <f>IF(AI30&gt;=100,"Fuerte",IF(AI30&gt;=50,"Moderado",IF(AI30&gt;=0,"Débil","")))</f>
        <v>Fuerte</v>
      </c>
      <c r="AK30" s="173" t="s">
        <v>171</v>
      </c>
      <c r="AL30" s="173" t="s">
        <v>193</v>
      </c>
      <c r="AM30" s="175" t="str">
        <f>+AJ30&amp;AK30&amp;AL30</f>
        <v>FuerteDirectamenteNo disminuye</v>
      </c>
      <c r="AN30" s="176">
        <f>IFERROR(VLOOKUP(AM30,[1]PARAMETROS!$BD$1:$BG$9,2,FALSE),0)</f>
        <v>2</v>
      </c>
      <c r="AO30" s="177">
        <f>IF(E30&lt;&gt;"8. Corrupción",IFERROR(VLOOKUP(AM30,[1]PARAMETROS!$BD$1:$BG$9,3,FALSE),0),0)</f>
        <v>0</v>
      </c>
      <c r="AP30" s="178">
        <f>IF(H30 ="",0,IF(H30-AN30&lt;=0,1,H30-AN30))</f>
        <v>1</v>
      </c>
      <c r="AQ30" s="114">
        <f>IF(E30&lt;&gt;"8. Corrupción",IF(I30="",0,IF(I30-AO30=0,1,I30-AO30)),I30)</f>
        <v>4</v>
      </c>
      <c r="AR30" s="52" t="str">
        <f>IF(E30="8. Corrupción",IF(OR(AND(AP30=1,AQ30=5),AND(AP30=2,AQ30=5),AND(AP30=3,AQ30=4),(AP30+AQ30&gt;=8)),"Extrema",IF(OR(AND(AP30=1,AQ30=4),AND(AP30=2,AQ30=4),AND(AP30=4,AQ30=3),AND(AP30=3,AQ30=3)),"Alta",IF(OR(AND(AP30=1,AQ30=3),AND(AP30=2,AQ30=3)),"Moderada","No aplica para Corrupción"))),IF(AP30+AQ30=0,"",IF(OR(AND(AP30=3,AQ30=4),(AND(AP30=2,AQ30=5)),(AND(AP30=1,AQ30=5))),"Extrema",IF(OR(AND(AP30=3,AQ30=1),(AND(AP30=2,AQ30=2))),"Baja",IF(OR(AND(AP30=4,AQ30=1),AND(AP30=3,AQ30=2),AND(AP30=2,AQ30=3),AND(AP30=1,AQ30=3)),"Moderada",IF(AP30+AQ30&gt;=8,"Extrema",IF(AP30+AQ30&lt;4,"Baja",IF(AP30+AQ30&gt;=6,"Alta","Alta"))))))))</f>
        <v>Alta</v>
      </c>
      <c r="AS30" s="48" t="s">
        <v>203</v>
      </c>
      <c r="AT30" s="51" t="s">
        <v>202</v>
      </c>
      <c r="AU30" s="47" t="s">
        <v>201</v>
      </c>
      <c r="AV30" s="47" t="s">
        <v>200</v>
      </c>
      <c r="AW30" s="47" t="s">
        <v>199</v>
      </c>
      <c r="AX30" s="50">
        <v>43585</v>
      </c>
      <c r="AY30" s="49">
        <v>43830</v>
      </c>
      <c r="AZ30" s="134" t="s">
        <v>364</v>
      </c>
      <c r="BA30" s="135">
        <v>1</v>
      </c>
      <c r="BB30" s="134" t="s">
        <v>360</v>
      </c>
      <c r="BC30" s="136" t="s">
        <v>309</v>
      </c>
      <c r="BD30" s="46"/>
    </row>
    <row r="31" spans="1:61" ht="89.25" x14ac:dyDescent="0.2">
      <c r="A31" s="343"/>
      <c r="B31" s="345" t="s">
        <v>185</v>
      </c>
      <c r="C31" s="343" t="s">
        <v>198</v>
      </c>
      <c r="D31" s="347" t="s">
        <v>197</v>
      </c>
      <c r="E31" s="349" t="s">
        <v>182</v>
      </c>
      <c r="F31" s="43" t="s">
        <v>196</v>
      </c>
      <c r="G31" s="345" t="s">
        <v>195</v>
      </c>
      <c r="H31" s="382">
        <v>2</v>
      </c>
      <c r="I31" s="349">
        <v>3</v>
      </c>
      <c r="J31" s="384" t="str">
        <f>IF(E31="8. Corrupción",IF(OR(AND(H31=1,I31=5),AND(H31=2,I31=5),AND(H31=3,I31=4),(H31+I31&gt;=8)),"Extrema",IF(OR(AND(H31=1,I31=4),AND(H31=2,I31=4),AND(H31=4,I31=3),AND(H31=3,I31=3)),"Alta",IF(OR(AND(H31=1,I31=3),AND(H31=2,I31=3)),"Moderada","No aplica para Corrupción"))),IF(H31+I31=0,"",IF(OR(AND(H31=3,I31=4),(AND(H31=2,I31=5)),(AND(H31=1,I31=5))),"Extrema",IF(OR(AND(H31=3,I31=1),(AND(H31=2,I31=2))),"Baja",IF(OR(AND(H31=4,I31=1),AND(H31=3,I31=2),AND(H31=2,I31=3),AND(H31=1,I31=3)),"Moderada",IF(H31+I31&gt;=8,"Extrema",IF(H31+I31&lt;4,"Baja",IF(H31+I31&gt;=6,"Alta","Alta"))))))))</f>
        <v>Moderada</v>
      </c>
      <c r="K31" s="45" t="s">
        <v>186</v>
      </c>
      <c r="L31" s="44" t="s">
        <v>194</v>
      </c>
      <c r="M31" s="203" t="s">
        <v>167</v>
      </c>
      <c r="N31" s="204">
        <f t="shared" si="0"/>
        <v>15</v>
      </c>
      <c r="O31" s="170" t="s">
        <v>166</v>
      </c>
      <c r="P31" s="204">
        <f t="shared" si="1"/>
        <v>15</v>
      </c>
      <c r="Q31" s="170" t="s">
        <v>165</v>
      </c>
      <c r="R31" s="204">
        <f t="shared" si="2"/>
        <v>15</v>
      </c>
      <c r="S31" s="170" t="s">
        <v>164</v>
      </c>
      <c r="T31" s="204">
        <f t="shared" si="3"/>
        <v>15</v>
      </c>
      <c r="U31" s="170" t="s">
        <v>163</v>
      </c>
      <c r="V31" s="204">
        <f t="shared" si="4"/>
        <v>15</v>
      </c>
      <c r="W31" s="170" t="s">
        <v>162</v>
      </c>
      <c r="X31" s="204">
        <f t="shared" si="5"/>
        <v>15</v>
      </c>
      <c r="Y31" s="170" t="s">
        <v>161</v>
      </c>
      <c r="Z31" s="204">
        <f t="shared" si="6"/>
        <v>10</v>
      </c>
      <c r="AA31" s="205">
        <f t="shared" si="7"/>
        <v>100</v>
      </c>
      <c r="AB31" s="206" t="str">
        <f t="shared" si="8"/>
        <v>Fuerte</v>
      </c>
      <c r="AC31" s="173" t="s">
        <v>168</v>
      </c>
      <c r="AD31" s="206" t="str">
        <f t="shared" si="9"/>
        <v>Fuerte</v>
      </c>
      <c r="AE31" s="206" t="str">
        <f t="shared" si="10"/>
        <v>FuerteFuerte</v>
      </c>
      <c r="AF31" s="206" t="str">
        <f>IFERROR(VLOOKUP(AE31,[1]PARAMETROS!$BH$2:$BJ$10,3,FALSE),"")</f>
        <v>Fuerte</v>
      </c>
      <c r="AG31" s="206">
        <f t="shared" si="11"/>
        <v>100</v>
      </c>
      <c r="AH31" s="206" t="str">
        <f>IFERROR(VLOOKUP(AE31,[1]PARAMETROS!$BH$2:$BJ$10,2,FALSE),"")</f>
        <v>No</v>
      </c>
      <c r="AI31" s="292">
        <f>IFERROR(AVERAGE(AG31:AG32),0)</f>
        <v>100</v>
      </c>
      <c r="AJ31" s="280" t="str">
        <f>IF(AI31&gt;=100,"Fuerte",IF(AI31&gt;=50,"Moderado",IF(AI31&gt;=0,"Débil","")))</f>
        <v>Fuerte</v>
      </c>
      <c r="AK31" s="282" t="s">
        <v>171</v>
      </c>
      <c r="AL31" s="282" t="s">
        <v>193</v>
      </c>
      <c r="AM31" s="294" t="str">
        <f>+AJ31&amp;AK31&amp;AL31</f>
        <v>FuerteDirectamenteNo disminuye</v>
      </c>
      <c r="AN31" s="328">
        <f>IFERROR(VLOOKUP(AM31,[1]PARAMETROS!$BD$1:$BG$9,2,FALSE),0)</f>
        <v>2</v>
      </c>
      <c r="AO31" s="243">
        <f>IF(E31&lt;&gt;"8. Corrupción",IFERROR(VLOOKUP(AM31,[1]PARAMETROS!$BD$1:$BG$9,3,FALSE),0),0)</f>
        <v>0</v>
      </c>
      <c r="AP31" s="398">
        <f>IF(H31 ="",0,IF(H31-AN31&lt;=0,1,H31-AN31))</f>
        <v>1</v>
      </c>
      <c r="AQ31" s="400">
        <f>IF(E31&lt;&gt;"8. Corrupción",IF(I31="",0,IF(I31-AO31=0,1,I31-AO31)),I31)</f>
        <v>3</v>
      </c>
      <c r="AR31" s="402" t="str">
        <f>IF(E31="8. Corrupción",IF(OR(AND(AP31=1,AQ31=5),AND(AP31=2,AQ31=5),AND(AP31=3,AQ31=4),(AP31+AQ31&gt;=8)),"Extrema",IF(OR(AND(AP31=1,AQ31=4),AND(AP31=2,AQ31=4),AND(AP31=4,AQ31=3),AND(AP31=3,AQ31=3)),"Alta",IF(OR(AND(AP31=1,AQ31=3),AND(AP31=2,AQ31=3)),"Moderada","No aplica para Corrupción"))),IF(AP31+AQ31=0,"",IF(OR(AND(AP31=3,AQ31=4),(AND(AP31=2,AQ31=5)),(AND(AP31=1,AQ31=5))),"Extrema",IF(OR(AND(AP31=3,AQ31=1),(AND(AP31=2,AQ31=2))),"Baja",IF(OR(AND(AP31=4,AQ31=1),AND(AP31=3,AQ31=2),AND(AP31=2,AQ31=3),AND(AP31=1,AQ31=3)),"Moderada",IF(AP31+AQ31&gt;=8,"Extrema",IF(AP31+AQ31&lt;4,"Baja",IF(AP31+AQ31&gt;=6,"Alta","Alta"))))))))</f>
        <v>Moderada</v>
      </c>
      <c r="AS31" s="343" t="s">
        <v>170</v>
      </c>
      <c r="AT31" s="43" t="s">
        <v>192</v>
      </c>
      <c r="AU31" s="347" t="s">
        <v>191</v>
      </c>
      <c r="AV31" s="349" t="s">
        <v>190</v>
      </c>
      <c r="AW31" s="349" t="s">
        <v>189</v>
      </c>
      <c r="AX31" s="396">
        <v>43525</v>
      </c>
      <c r="AY31" s="397">
        <v>43646</v>
      </c>
      <c r="AZ31" s="308" t="s">
        <v>363</v>
      </c>
      <c r="BA31" s="237" t="s">
        <v>308</v>
      </c>
      <c r="BB31" s="310" t="s">
        <v>430</v>
      </c>
      <c r="BC31" s="312" t="s">
        <v>309</v>
      </c>
      <c r="BD31" s="237"/>
    </row>
    <row r="32" spans="1:61" ht="133.5" customHeight="1" thickBot="1" x14ac:dyDescent="0.25">
      <c r="A32" s="344"/>
      <c r="B32" s="346"/>
      <c r="C32" s="344"/>
      <c r="D32" s="348"/>
      <c r="E32" s="350"/>
      <c r="F32" s="40" t="s">
        <v>188</v>
      </c>
      <c r="G32" s="346"/>
      <c r="H32" s="383"/>
      <c r="I32" s="350"/>
      <c r="J32" s="385"/>
      <c r="K32" s="42" t="s">
        <v>169</v>
      </c>
      <c r="L32" s="41" t="s">
        <v>187</v>
      </c>
      <c r="M32" s="207" t="s">
        <v>167</v>
      </c>
      <c r="N32" s="208">
        <f t="shared" si="0"/>
        <v>15</v>
      </c>
      <c r="O32" s="170" t="s">
        <v>166</v>
      </c>
      <c r="P32" s="208">
        <f t="shared" si="1"/>
        <v>15</v>
      </c>
      <c r="Q32" s="170" t="s">
        <v>165</v>
      </c>
      <c r="R32" s="208">
        <f t="shared" si="2"/>
        <v>15</v>
      </c>
      <c r="S32" s="170" t="s">
        <v>164</v>
      </c>
      <c r="T32" s="208">
        <f t="shared" si="3"/>
        <v>15</v>
      </c>
      <c r="U32" s="170" t="s">
        <v>163</v>
      </c>
      <c r="V32" s="208">
        <f t="shared" si="4"/>
        <v>15</v>
      </c>
      <c r="W32" s="170" t="s">
        <v>162</v>
      </c>
      <c r="X32" s="208">
        <f t="shared" si="5"/>
        <v>15</v>
      </c>
      <c r="Y32" s="170" t="s">
        <v>161</v>
      </c>
      <c r="Z32" s="208">
        <f t="shared" si="6"/>
        <v>10</v>
      </c>
      <c r="AA32" s="209">
        <f t="shared" si="7"/>
        <v>100</v>
      </c>
      <c r="AB32" s="210" t="str">
        <f t="shared" si="8"/>
        <v>Fuerte</v>
      </c>
      <c r="AC32" s="173" t="s">
        <v>168</v>
      </c>
      <c r="AD32" s="210" t="str">
        <f t="shared" si="9"/>
        <v>Fuerte</v>
      </c>
      <c r="AE32" s="210" t="str">
        <f t="shared" si="10"/>
        <v>FuerteFuerte</v>
      </c>
      <c r="AF32" s="210" t="str">
        <f>IFERROR(VLOOKUP(AE32,[1]PARAMETROS!$BH$2:$BJ$10,3,FALSE),"")</f>
        <v>Fuerte</v>
      </c>
      <c r="AG32" s="210">
        <f t="shared" si="11"/>
        <v>100</v>
      </c>
      <c r="AH32" s="210" t="str">
        <f>IFERROR(VLOOKUP(AE32,[1]PARAMETROS!$BH$2:$BJ$10,2,FALSE),"")</f>
        <v>No</v>
      </c>
      <c r="AI32" s="293"/>
      <c r="AJ32" s="281"/>
      <c r="AK32" s="282"/>
      <c r="AL32" s="282"/>
      <c r="AM32" s="295"/>
      <c r="AN32" s="329"/>
      <c r="AO32" s="244"/>
      <c r="AP32" s="399"/>
      <c r="AQ32" s="401"/>
      <c r="AR32" s="403"/>
      <c r="AS32" s="344"/>
      <c r="AT32" s="40" t="s">
        <v>187</v>
      </c>
      <c r="AU32" s="348"/>
      <c r="AV32" s="350"/>
      <c r="AW32" s="350"/>
      <c r="AX32" s="350"/>
      <c r="AY32" s="346"/>
      <c r="AZ32" s="309"/>
      <c r="BA32" s="239"/>
      <c r="BB32" s="311"/>
      <c r="BC32" s="227"/>
      <c r="BD32" s="239"/>
    </row>
    <row r="33" spans="1:56" ht="26.25" customHeight="1" x14ac:dyDescent="0.2">
      <c r="A33" s="343"/>
      <c r="B33" s="345" t="s">
        <v>172</v>
      </c>
      <c r="C33" s="343" t="s">
        <v>184</v>
      </c>
      <c r="D33" s="347" t="s">
        <v>183</v>
      </c>
      <c r="E33" s="349" t="s">
        <v>182</v>
      </c>
      <c r="F33" s="43" t="s">
        <v>181</v>
      </c>
      <c r="G33" s="345" t="s">
        <v>180</v>
      </c>
      <c r="H33" s="382">
        <v>1</v>
      </c>
      <c r="I33" s="349">
        <v>3</v>
      </c>
      <c r="J33" s="384" t="str">
        <f>IF(E33="8. Corrupción",IF(OR(AND(H33=1,I33=5),AND(H33=2,I33=5),AND(H33=3,I33=4),(H33+I33&gt;=8)),"Extrema",IF(OR(AND(H33=1,I33=4),AND(H33=2,I33=4),AND(H33=4,I33=3),AND(H33=3,I33=3)),"Alta",IF(OR(AND(H33=1,I33=3),AND(H33=2,I33=3)),"Moderada","No aplica para Corrupción"))),IF(H33+I33=0,"",IF(OR(AND(H33=3,I33=4),(AND(H33=2,I33=5)),(AND(H33=1,I33=5))),"Extrema",IF(OR(AND(H33=3,I33=1),(AND(H33=2,I33=2))),"Baja",IF(OR(AND(H33=4,I33=1),AND(H33=3,I33=2),AND(H33=2,I33=3),AND(H33=1,I33=3)),"Moderada",IF(H33+I33&gt;=8,"Extrema",IF(H33+I33&lt;4,"Baja",IF(H33+I33&gt;=6,"Alta","Alta"))))))))</f>
        <v>Moderada</v>
      </c>
      <c r="K33" s="343" t="s">
        <v>173</v>
      </c>
      <c r="L33" s="417" t="s">
        <v>179</v>
      </c>
      <c r="M33" s="203" t="s">
        <v>167</v>
      </c>
      <c r="N33" s="204">
        <f t="shared" si="0"/>
        <v>15</v>
      </c>
      <c r="O33" s="211" t="s">
        <v>166</v>
      </c>
      <c r="P33" s="204">
        <f t="shared" si="1"/>
        <v>15</v>
      </c>
      <c r="Q33" s="211" t="s">
        <v>165</v>
      </c>
      <c r="R33" s="204">
        <f t="shared" si="2"/>
        <v>15</v>
      </c>
      <c r="S33" s="211" t="s">
        <v>164</v>
      </c>
      <c r="T33" s="204">
        <f t="shared" si="3"/>
        <v>15</v>
      </c>
      <c r="U33" s="211" t="s">
        <v>163</v>
      </c>
      <c r="V33" s="204">
        <f t="shared" si="4"/>
        <v>15</v>
      </c>
      <c r="W33" s="211" t="s">
        <v>162</v>
      </c>
      <c r="X33" s="204">
        <f t="shared" si="5"/>
        <v>15</v>
      </c>
      <c r="Y33" s="211" t="s">
        <v>161</v>
      </c>
      <c r="Z33" s="204">
        <f t="shared" si="6"/>
        <v>10</v>
      </c>
      <c r="AA33" s="205">
        <f t="shared" si="7"/>
        <v>100</v>
      </c>
      <c r="AB33" s="206" t="str">
        <f t="shared" si="8"/>
        <v>Fuerte</v>
      </c>
      <c r="AC33" s="212" t="s">
        <v>168</v>
      </c>
      <c r="AD33" s="206" t="str">
        <f t="shared" si="9"/>
        <v>Fuerte</v>
      </c>
      <c r="AE33" s="206" t="str">
        <f t="shared" si="10"/>
        <v>FuerteFuerte</v>
      </c>
      <c r="AF33" s="206" t="str">
        <f>IFERROR(VLOOKUP(AE33,[1]PARAMETROS!$BH$2:$BJ$10,3,FALSE),"")</f>
        <v>Fuerte</v>
      </c>
      <c r="AG33" s="206">
        <f t="shared" si="11"/>
        <v>100</v>
      </c>
      <c r="AH33" s="206" t="str">
        <f>IFERROR(VLOOKUP(AE33,[1]PARAMETROS!$BH$2:$BJ$10,2,FALSE),"")</f>
        <v>No</v>
      </c>
      <c r="AI33" s="292">
        <f>IFERROR(AVERAGE(AG33:AG34),0)</f>
        <v>100</v>
      </c>
      <c r="AJ33" s="280" t="str">
        <f>IF(AI33&gt;=100,"Fuerte",IF(AI33&gt;=50,"Moderado",IF(AI33&gt;=0,"Débil","")))</f>
        <v>Fuerte</v>
      </c>
      <c r="AK33" s="294" t="s">
        <v>171</v>
      </c>
      <c r="AL33" s="294" t="s">
        <v>178</v>
      </c>
      <c r="AM33" s="294" t="str">
        <f>+AJ33&amp;AK33&amp;AL33</f>
        <v>FuerteDirectamenteIndirectamente</v>
      </c>
      <c r="AN33" s="328">
        <f>IFERROR(VLOOKUP(AM33,[1]PARAMETROS!$BD$1:$BG$9,2,FALSE),0)</f>
        <v>2</v>
      </c>
      <c r="AO33" s="243">
        <f>IF(E33&lt;&gt;"8. Corrupción",IFERROR(VLOOKUP(AM33,[1]PARAMETROS!$BD$1:$BG$9,3,FALSE),0),0)</f>
        <v>0</v>
      </c>
      <c r="AP33" s="398">
        <f>IF(H33 ="",0,IF(H33-AN33&lt;=0,1,H33-AN33))</f>
        <v>1</v>
      </c>
      <c r="AQ33" s="400">
        <f>IF(E33&lt;&gt;"8. Corrupción",IF(I33="",0,IF(I33-AO33=0,1,I33-AO33)),I33)</f>
        <v>3</v>
      </c>
      <c r="AR33" s="402" t="str">
        <f>IF(E33="8. Corrupción",IF(OR(AND(AP33=1,AQ33=5),AND(AP33=2,AQ33=5),AND(AP33=3,AQ33=4),(AP33+AQ33&gt;=8)),"Extrema",IF(OR(AND(AP33=1,AQ33=4),AND(AP33=2,AQ33=4),AND(AP33=4,AQ33=3),AND(AP33=3,AQ33=3)),"Alta",IF(OR(AND(AP33=1,AQ33=3),AND(AP33=2,AQ33=3)),"Moderada","No aplica para Corrupción"))),IF(AP33+AQ33=0,"",IF(OR(AND(AP33=3,AQ33=4),(AND(AP33=2,AQ33=5)),(AND(AP33=1,AQ33=5))),"Extrema",IF(OR(AND(AP33=3,AQ33=1),(AND(AP33=2,AQ33=2))),"Baja",IF(OR(AND(AP33=4,AQ33=1),AND(AP33=3,AQ33=2),AND(AP33=2,AQ33=3),AND(AP33=1,AQ33=3)),"Moderada",IF(AP33+AQ33&gt;=8,"Extrema",IF(AP33+AQ33&lt;4,"Baja",IF(AP33+AQ33&gt;=6,"Alta","Alta"))))))))</f>
        <v>Moderada</v>
      </c>
      <c r="AS33" s="421" t="s">
        <v>170</v>
      </c>
      <c r="AT33" s="349" t="str">
        <f>+L33</f>
        <v>Revisión de documentos precontractuales de cada uno de los proceso de contratación adelantados por la Subdirección de Contratación.</v>
      </c>
      <c r="AU33" s="347" t="s">
        <v>177</v>
      </c>
      <c r="AV33" s="349" t="s">
        <v>176</v>
      </c>
      <c r="AW33" s="349" t="s">
        <v>175</v>
      </c>
      <c r="AX33" s="396">
        <v>43586</v>
      </c>
      <c r="AY33" s="397">
        <v>43830</v>
      </c>
      <c r="AZ33" s="308" t="s">
        <v>362</v>
      </c>
      <c r="BA33" s="423">
        <v>1</v>
      </c>
      <c r="BB33" s="308" t="s">
        <v>361</v>
      </c>
      <c r="BC33" s="312" t="s">
        <v>309</v>
      </c>
      <c r="BD33" s="237"/>
    </row>
    <row r="34" spans="1:56" ht="55.5" customHeight="1" thickBot="1" x14ac:dyDescent="0.25">
      <c r="A34" s="344"/>
      <c r="B34" s="346"/>
      <c r="C34" s="344"/>
      <c r="D34" s="350"/>
      <c r="E34" s="350"/>
      <c r="F34" s="40" t="s">
        <v>174</v>
      </c>
      <c r="G34" s="346"/>
      <c r="H34" s="383"/>
      <c r="I34" s="350"/>
      <c r="J34" s="385"/>
      <c r="K34" s="344"/>
      <c r="L34" s="418"/>
      <c r="M34" s="207" t="s">
        <v>167</v>
      </c>
      <c r="N34" s="208">
        <f t="shared" si="0"/>
        <v>15</v>
      </c>
      <c r="O34" s="213" t="s">
        <v>166</v>
      </c>
      <c r="P34" s="208">
        <f t="shared" si="1"/>
        <v>15</v>
      </c>
      <c r="Q34" s="213" t="s">
        <v>165</v>
      </c>
      <c r="R34" s="208">
        <f t="shared" si="2"/>
        <v>15</v>
      </c>
      <c r="S34" s="213" t="s">
        <v>164</v>
      </c>
      <c r="T34" s="208">
        <f t="shared" si="3"/>
        <v>15</v>
      </c>
      <c r="U34" s="213" t="s">
        <v>163</v>
      </c>
      <c r="V34" s="208">
        <f t="shared" si="4"/>
        <v>15</v>
      </c>
      <c r="W34" s="213" t="s">
        <v>162</v>
      </c>
      <c r="X34" s="208">
        <f t="shared" si="5"/>
        <v>15</v>
      </c>
      <c r="Y34" s="213" t="s">
        <v>161</v>
      </c>
      <c r="Z34" s="208">
        <f t="shared" si="6"/>
        <v>10</v>
      </c>
      <c r="AA34" s="209">
        <f t="shared" si="7"/>
        <v>100</v>
      </c>
      <c r="AB34" s="210" t="str">
        <f t="shared" si="8"/>
        <v>Fuerte</v>
      </c>
      <c r="AC34" s="214" t="s">
        <v>168</v>
      </c>
      <c r="AD34" s="210" t="str">
        <f t="shared" si="9"/>
        <v>Fuerte</v>
      </c>
      <c r="AE34" s="210" t="str">
        <f t="shared" si="10"/>
        <v>FuerteFuerte</v>
      </c>
      <c r="AF34" s="210" t="str">
        <f>IFERROR(VLOOKUP(AE34,[1]PARAMETROS!$BH$2:$BJ$10,3,FALSE),"")</f>
        <v>Fuerte</v>
      </c>
      <c r="AG34" s="210">
        <f t="shared" si="11"/>
        <v>100</v>
      </c>
      <c r="AH34" s="210" t="str">
        <f>IFERROR(VLOOKUP(AE34,[1]PARAMETROS!$BH$2:$BJ$10,2,FALSE),"")</f>
        <v>No</v>
      </c>
      <c r="AI34" s="293"/>
      <c r="AJ34" s="281"/>
      <c r="AK34" s="295"/>
      <c r="AL34" s="295"/>
      <c r="AM34" s="295"/>
      <c r="AN34" s="329"/>
      <c r="AO34" s="244"/>
      <c r="AP34" s="399"/>
      <c r="AQ34" s="401"/>
      <c r="AR34" s="403"/>
      <c r="AS34" s="422"/>
      <c r="AT34" s="350"/>
      <c r="AU34" s="350"/>
      <c r="AV34" s="350"/>
      <c r="AW34" s="350"/>
      <c r="AX34" s="419"/>
      <c r="AY34" s="420"/>
      <c r="AZ34" s="309"/>
      <c r="BA34" s="239"/>
      <c r="BB34" s="309"/>
      <c r="BC34" s="227"/>
      <c r="BD34" s="239"/>
    </row>
    <row r="35" spans="1:56" x14ac:dyDescent="0.2">
      <c r="A35" s="39"/>
      <c r="B35" s="36"/>
      <c r="C35" s="36"/>
      <c r="D35" s="36"/>
      <c r="E35" s="36"/>
      <c r="F35" s="38"/>
      <c r="G35" s="36"/>
      <c r="H35" s="36"/>
      <c r="I35" s="36"/>
      <c r="J35" s="37"/>
      <c r="K35" s="38"/>
      <c r="L35" s="38"/>
      <c r="M35" s="215"/>
      <c r="N35" s="216"/>
      <c r="O35" s="215"/>
      <c r="P35" s="216"/>
      <c r="Q35" s="215"/>
      <c r="R35" s="216"/>
      <c r="S35" s="215"/>
      <c r="T35" s="216"/>
      <c r="U35" s="215"/>
      <c r="V35" s="216"/>
      <c r="W35" s="215"/>
      <c r="X35" s="216"/>
      <c r="Y35" s="215"/>
      <c r="Z35" s="216"/>
      <c r="AA35" s="217"/>
      <c r="AB35" s="217"/>
      <c r="AC35" s="218"/>
      <c r="AD35" s="217"/>
      <c r="AE35" s="217"/>
      <c r="AF35" s="217"/>
      <c r="AG35" s="217"/>
      <c r="AH35" s="217"/>
      <c r="AI35" s="219"/>
      <c r="AJ35" s="217"/>
      <c r="AK35" s="218"/>
      <c r="AL35" s="218"/>
      <c r="AM35" s="218"/>
      <c r="AN35" s="37"/>
      <c r="AO35" s="37"/>
      <c r="AP35" s="37"/>
      <c r="AQ35" s="37"/>
      <c r="AR35" s="37"/>
      <c r="AS35" s="36"/>
      <c r="AT35" s="220"/>
      <c r="AU35" s="220"/>
      <c r="AV35" s="220"/>
      <c r="AW35" s="38"/>
      <c r="AX35" s="221"/>
      <c r="AY35" s="221"/>
      <c r="AZ35" s="222"/>
      <c r="BA35" s="222"/>
      <c r="BB35" s="223"/>
      <c r="BC35" s="223"/>
      <c r="BD35" s="223"/>
    </row>
    <row r="36" spans="1:56" ht="15" customHeight="1" x14ac:dyDescent="0.2">
      <c r="A36" s="39"/>
      <c r="B36" s="36"/>
      <c r="C36" s="36"/>
      <c r="D36" s="36"/>
      <c r="E36" s="36"/>
      <c r="F36" s="38"/>
      <c r="G36" s="36"/>
      <c r="H36" s="36"/>
      <c r="I36" s="36"/>
      <c r="J36" s="37"/>
      <c r="K36" s="38"/>
      <c r="L36" s="38"/>
      <c r="M36" s="215"/>
      <c r="N36" s="216"/>
      <c r="O36" s="215"/>
      <c r="P36" s="216"/>
      <c r="Q36" s="215"/>
      <c r="R36" s="216"/>
      <c r="S36" s="215"/>
      <c r="T36" s="216"/>
      <c r="U36" s="215"/>
      <c r="V36" s="216"/>
      <c r="W36" s="215"/>
      <c r="X36" s="216"/>
      <c r="Y36" s="215"/>
      <c r="Z36" s="216"/>
      <c r="AA36" s="217"/>
      <c r="AB36" s="217"/>
      <c r="AC36" s="218"/>
      <c r="AD36" s="217"/>
      <c r="AE36" s="217"/>
      <c r="AF36" s="217"/>
      <c r="AG36" s="217"/>
      <c r="AH36" s="217"/>
      <c r="AI36" s="219"/>
      <c r="AJ36" s="217"/>
      <c r="AK36" s="218"/>
      <c r="AL36" s="218"/>
      <c r="AM36" s="218"/>
      <c r="AN36" s="37"/>
      <c r="AO36" s="37"/>
      <c r="AP36" s="37"/>
      <c r="AQ36" s="37"/>
      <c r="AR36" s="37"/>
      <c r="AS36" s="36"/>
      <c r="AT36" s="220"/>
      <c r="AU36" s="220"/>
      <c r="AV36" s="220"/>
      <c r="AW36" s="38"/>
      <c r="AX36" s="221"/>
      <c r="AY36" s="221"/>
      <c r="AZ36" s="222"/>
      <c r="BA36" s="222"/>
      <c r="BB36" s="223"/>
      <c r="BC36" s="223"/>
      <c r="BD36" s="223"/>
    </row>
    <row r="37" spans="1:56" x14ac:dyDescent="0.2">
      <c r="A37" s="412" t="s">
        <v>314</v>
      </c>
      <c r="B37" s="412"/>
      <c r="C37" s="412"/>
      <c r="D37" s="108" t="s">
        <v>315</v>
      </c>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row>
    <row r="38" spans="1:56" x14ac:dyDescent="0.2">
      <c r="A38" s="412" t="s">
        <v>316</v>
      </c>
      <c r="B38" s="412"/>
      <c r="C38" s="412"/>
      <c r="D38" s="109" t="s">
        <v>317</v>
      </c>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row>
    <row r="39" spans="1:56" x14ac:dyDescent="0.2">
      <c r="A39" s="412" t="s">
        <v>318</v>
      </c>
      <c r="B39" s="412"/>
      <c r="C39" s="412"/>
      <c r="D39" s="109" t="s">
        <v>376</v>
      </c>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row>
  </sheetData>
  <sheetProtection formatCells="0" formatColumns="0" formatRows="0" insertHyperlinks="0" sort="0" autoFilter="0" pivotTables="0"/>
  <protectedRanges>
    <protectedRange sqref="AS33 AS31 AS13:AS14" name="Rango1"/>
    <protectedRange sqref="AS15:AS29" name="Rango1_1"/>
  </protectedRanges>
  <autoFilter ref="A13:WXK20">
    <filterColumn colId="34" showButton="0"/>
  </autoFilter>
  <dataConsolidate/>
  <mergeCells count="162">
    <mergeCell ref="A37:C37"/>
    <mergeCell ref="A38:C38"/>
    <mergeCell ref="A39:C39"/>
    <mergeCell ref="BC7:BC13"/>
    <mergeCell ref="BD7:BD13"/>
    <mergeCell ref="K33:K34"/>
    <mergeCell ref="L33:L34"/>
    <mergeCell ref="AT33:AT34"/>
    <mergeCell ref="AL33:AL34"/>
    <mergeCell ref="AM33:AM34"/>
    <mergeCell ref="BD33:BD34"/>
    <mergeCell ref="AX33:AX34"/>
    <mergeCell ref="AY33:AY34"/>
    <mergeCell ref="AZ33:AZ34"/>
    <mergeCell ref="AS33:AS34"/>
    <mergeCell ref="AU33:AU34"/>
    <mergeCell ref="AV33:AV34"/>
    <mergeCell ref="AW33:AW34"/>
    <mergeCell ref="BA33:BA34"/>
    <mergeCell ref="BB33:BB34"/>
    <mergeCell ref="BC33:BC34"/>
    <mergeCell ref="AP33:AP34"/>
    <mergeCell ref="AQ33:AQ34"/>
    <mergeCell ref="AR33:AR34"/>
    <mergeCell ref="AN33:AN34"/>
    <mergeCell ref="B7:B13"/>
    <mergeCell ref="C7:C13"/>
    <mergeCell ref="D7:D13"/>
    <mergeCell ref="E7:E13"/>
    <mergeCell ref="F7:F13"/>
    <mergeCell ref="G31:G32"/>
    <mergeCell ref="G7:G13"/>
    <mergeCell ref="AJ33:AJ34"/>
    <mergeCell ref="AZ7:AZ13"/>
    <mergeCell ref="BA7:BA13"/>
    <mergeCell ref="BB7:BB13"/>
    <mergeCell ref="H31:H32"/>
    <mergeCell ref="I31:I32"/>
    <mergeCell ref="J31:J32"/>
    <mergeCell ref="AI31:AI32"/>
    <mergeCell ref="X11:X13"/>
    <mergeCell ref="Z10:Z13"/>
    <mergeCell ref="AH11:AH13"/>
    <mergeCell ref="AW31:AW32"/>
    <mergeCell ref="AX31:AX32"/>
    <mergeCell ref="AY31:AY32"/>
    <mergeCell ref="AP31:AP32"/>
    <mergeCell ref="AQ31:AQ32"/>
    <mergeCell ref="AR31:AR32"/>
    <mergeCell ref="AS31:AS32"/>
    <mergeCell ref="AU31:AU32"/>
    <mergeCell ref="AV31:AV32"/>
    <mergeCell ref="J15:J29"/>
    <mergeCell ref="K15:K29"/>
    <mergeCell ref="L15:L29"/>
    <mergeCell ref="AT15:AT29"/>
    <mergeCell ref="AU15:AU29"/>
    <mergeCell ref="A33:A34"/>
    <mergeCell ref="B33:B34"/>
    <mergeCell ref="C33:C34"/>
    <mergeCell ref="D33:D34"/>
    <mergeCell ref="E33:E34"/>
    <mergeCell ref="G33:G34"/>
    <mergeCell ref="H33:H34"/>
    <mergeCell ref="I33:I34"/>
    <mergeCell ref="J33:J34"/>
    <mergeCell ref="A31:A32"/>
    <mergeCell ref="B31:B32"/>
    <mergeCell ref="C31:C32"/>
    <mergeCell ref="D31:D32"/>
    <mergeCell ref="E31:E32"/>
    <mergeCell ref="BB2:BD2"/>
    <mergeCell ref="BB3:BD3"/>
    <mergeCell ref="BB4:BD4"/>
    <mergeCell ref="AU8:AU13"/>
    <mergeCell ref="AB11:AB13"/>
    <mergeCell ref="A5:BD5"/>
    <mergeCell ref="A2:B4"/>
    <mergeCell ref="C2:BA4"/>
    <mergeCell ref="BB6:BD6"/>
    <mergeCell ref="H7:J7"/>
    <mergeCell ref="AX12:AX13"/>
    <mergeCell ref="AY12:AY13"/>
    <mergeCell ref="H8:J8"/>
    <mergeCell ref="H9:H13"/>
    <mergeCell ref="AE8:AE13"/>
    <mergeCell ref="AN8:AO9"/>
    <mergeCell ref="AC11:AC13"/>
    <mergeCell ref="U11:U13"/>
    <mergeCell ref="W11:W13"/>
    <mergeCell ref="A7:A13"/>
    <mergeCell ref="K8:L12"/>
    <mergeCell ref="A6:B6"/>
    <mergeCell ref="AV8:AV13"/>
    <mergeCell ref="AW8:AW13"/>
    <mergeCell ref="AX8:AY11"/>
    <mergeCell ref="R10:R13"/>
    <mergeCell ref="AN10:AN13"/>
    <mergeCell ref="C6:G6"/>
    <mergeCell ref="Y11:Y13"/>
    <mergeCell ref="AC8:AD9"/>
    <mergeCell ref="AZ6:BA6"/>
    <mergeCell ref="I9:I13"/>
    <mergeCell ref="AC10:AD10"/>
    <mergeCell ref="AD11:AD13"/>
    <mergeCell ref="V10:V13"/>
    <mergeCell ref="T10:T13"/>
    <mergeCell ref="AF8:AH10"/>
    <mergeCell ref="AZ31:AZ32"/>
    <mergeCell ref="BD31:BD32"/>
    <mergeCell ref="BA31:BA32"/>
    <mergeCell ref="BB31:BB32"/>
    <mergeCell ref="BC31:BC32"/>
    <mergeCell ref="H6:AY6"/>
    <mergeCell ref="AS7:AY7"/>
    <mergeCell ref="K7:AQ7"/>
    <mergeCell ref="AT8:AT13"/>
    <mergeCell ref="AI8:AJ13"/>
    <mergeCell ref="AK8:AK13"/>
    <mergeCell ref="AL8:AL13"/>
    <mergeCell ref="M8:AB9"/>
    <mergeCell ref="AL31:AL32"/>
    <mergeCell ref="AM31:AM32"/>
    <mergeCell ref="AN31:AN32"/>
    <mergeCell ref="AO31:AO32"/>
    <mergeCell ref="AO33:AO34"/>
    <mergeCell ref="AS8:AS13"/>
    <mergeCell ref="AM9:AM13"/>
    <mergeCell ref="AA11:AA13"/>
    <mergeCell ref="M11:M13"/>
    <mergeCell ref="O11:O13"/>
    <mergeCell ref="Q11:Q13"/>
    <mergeCell ref="S11:S13"/>
    <mergeCell ref="N11:N13"/>
    <mergeCell ref="P11:P13"/>
    <mergeCell ref="M10:O10"/>
    <mergeCell ref="AA10:AB10"/>
    <mergeCell ref="AO10:AO13"/>
    <mergeCell ref="AF11:AF13"/>
    <mergeCell ref="AP8:AP13"/>
    <mergeCell ref="AQ8:AQ13"/>
    <mergeCell ref="AJ31:AJ32"/>
    <mergeCell ref="AK31:AK32"/>
    <mergeCell ref="AP15:AP29"/>
    <mergeCell ref="AQ15:AQ29"/>
    <mergeCell ref="AR15:AR29"/>
    <mergeCell ref="AS15:AS29"/>
    <mergeCell ref="AI33:AI34"/>
    <mergeCell ref="AK33:AK34"/>
    <mergeCell ref="AV15:AV29"/>
    <mergeCell ref="AW15:AW29"/>
    <mergeCell ref="AX15:AX29"/>
    <mergeCell ref="AY15:AY29"/>
    <mergeCell ref="A15:A29"/>
    <mergeCell ref="B15:B29"/>
    <mergeCell ref="C15:C29"/>
    <mergeCell ref="D15:D29"/>
    <mergeCell ref="E15:E29"/>
    <mergeCell ref="F15:F29"/>
    <mergeCell ref="G15:G29"/>
    <mergeCell ref="H15:H29"/>
    <mergeCell ref="I15:I29"/>
  </mergeCells>
  <conditionalFormatting sqref="AR14">
    <cfRule type="cellIs" dxfId="39" priority="177" operator="equal">
      <formula>"Extrema"</formula>
    </cfRule>
    <cfRule type="cellIs" dxfId="38" priority="178" operator="equal">
      <formula>"Alta"</formula>
    </cfRule>
    <cfRule type="cellIs" dxfId="37" priority="179" operator="equal">
      <formula>"Moderada"</formula>
    </cfRule>
    <cfRule type="cellIs" dxfId="36" priority="180" operator="equal">
      <formula>"Baja"</formula>
    </cfRule>
  </conditionalFormatting>
  <conditionalFormatting sqref="J14">
    <cfRule type="cellIs" dxfId="35" priority="157" operator="equal">
      <formula>"Extrema"</formula>
    </cfRule>
    <cfRule type="cellIs" dxfId="34" priority="158" operator="equal">
      <formula>"Alta"</formula>
    </cfRule>
    <cfRule type="cellIs" dxfId="33" priority="159" operator="equal">
      <formula>"Moderada"</formula>
    </cfRule>
    <cfRule type="cellIs" dxfId="32" priority="160" operator="equal">
      <formula>"Baja"</formula>
    </cfRule>
  </conditionalFormatting>
  <conditionalFormatting sqref="AR30">
    <cfRule type="cellIs" dxfId="31" priority="125" operator="equal">
      <formula>"Extrema"</formula>
    </cfRule>
    <cfRule type="cellIs" dxfId="30" priority="126" operator="equal">
      <formula>"Alta"</formula>
    </cfRule>
    <cfRule type="cellIs" dxfId="29" priority="127" operator="equal">
      <formula>"Moderada"</formula>
    </cfRule>
    <cfRule type="cellIs" dxfId="28" priority="128" operator="equal">
      <formula>"Baja"</formula>
    </cfRule>
  </conditionalFormatting>
  <conditionalFormatting sqref="J30">
    <cfRule type="cellIs" dxfId="27" priority="121" operator="equal">
      <formula>"Extrema"</formula>
    </cfRule>
    <cfRule type="cellIs" dxfId="26" priority="122" operator="equal">
      <formula>"Alta"</formula>
    </cfRule>
    <cfRule type="cellIs" dxfId="25" priority="123" operator="equal">
      <formula>"Moderada"</formula>
    </cfRule>
    <cfRule type="cellIs" dxfId="24" priority="124" operator="equal">
      <formula>"Baja"</formula>
    </cfRule>
  </conditionalFormatting>
  <conditionalFormatting sqref="AR31:AR32">
    <cfRule type="cellIs" dxfId="23" priority="85" operator="equal">
      <formula>"Extrema"</formula>
    </cfRule>
    <cfRule type="cellIs" dxfId="22" priority="86" operator="equal">
      <formula>"Alta"</formula>
    </cfRule>
    <cfRule type="cellIs" dxfId="21" priority="87" operator="equal">
      <formula>"Moderada"</formula>
    </cfRule>
    <cfRule type="cellIs" dxfId="20" priority="88" operator="equal">
      <formula>"Baja"</formula>
    </cfRule>
  </conditionalFormatting>
  <conditionalFormatting sqref="J31:J32">
    <cfRule type="cellIs" dxfId="19" priority="81" operator="equal">
      <formula>"Extrema"</formula>
    </cfRule>
    <cfRule type="cellIs" dxfId="18" priority="82" operator="equal">
      <formula>"Alta"</formula>
    </cfRule>
    <cfRule type="cellIs" dxfId="17" priority="83" operator="equal">
      <formula>"Moderada"</formula>
    </cfRule>
    <cfRule type="cellIs" dxfId="16" priority="84" operator="equal">
      <formula>"Baja"</formula>
    </cfRule>
  </conditionalFormatting>
  <conditionalFormatting sqref="AR33:AR34">
    <cfRule type="cellIs" dxfId="15" priority="37" operator="equal">
      <formula>"Extrema"</formula>
    </cfRule>
    <cfRule type="cellIs" dxfId="14" priority="38" operator="equal">
      <formula>"Alta"</formula>
    </cfRule>
    <cfRule type="cellIs" dxfId="13" priority="39" operator="equal">
      <formula>"Moderada"</formula>
    </cfRule>
    <cfRule type="cellIs" dxfId="12" priority="40" operator="equal">
      <formula>"Baja"</formula>
    </cfRule>
  </conditionalFormatting>
  <conditionalFormatting sqref="J33:J34">
    <cfRule type="cellIs" dxfId="11" priority="33" operator="equal">
      <formula>"Extrema"</formula>
    </cfRule>
    <cfRule type="cellIs" dxfId="10" priority="34" operator="equal">
      <formula>"Alta"</formula>
    </cfRule>
    <cfRule type="cellIs" dxfId="9" priority="35" operator="equal">
      <formula>"Moderada"</formula>
    </cfRule>
    <cfRule type="cellIs" dxfId="8" priority="36" operator="equal">
      <formula>"Baja"</formula>
    </cfRule>
  </conditionalFormatting>
  <conditionalFormatting sqref="AR15">
    <cfRule type="cellIs" dxfId="7" priority="5" operator="equal">
      <formula>"Extrema"</formula>
    </cfRule>
    <cfRule type="cellIs" dxfId="6" priority="6" operator="equal">
      <formula>"Alta"</formula>
    </cfRule>
    <cfRule type="cellIs" dxfId="5" priority="7" operator="equal">
      <formula>"Moderada"</formula>
    </cfRule>
    <cfRule type="cellIs" dxfId="4" priority="8" operator="equal">
      <formula>"Baja"</formula>
    </cfRule>
  </conditionalFormatting>
  <conditionalFormatting sqref="J15">
    <cfRule type="cellIs" dxfId="3" priority="1" operator="equal">
      <formula>"Extrema"</formula>
    </cfRule>
    <cfRule type="cellIs" dxfId="2" priority="2" operator="equal">
      <formula>"Alta"</formula>
    </cfRule>
    <cfRule type="cellIs" dxfId="1" priority="3" operator="equal">
      <formula>"Moderada"</formula>
    </cfRule>
    <cfRule type="cellIs" dxfId="0" priority="4" operator="equal">
      <formula>"Baja"</formula>
    </cfRule>
  </conditionalFormatting>
  <dataValidations count="10">
    <dataValidation type="list" allowBlank="1" showInputMessage="1" showErrorMessage="1" sqref="AC37:AC39 Y14:Y36">
      <formula1>"Completa,Incompleta,No existe"</formula1>
    </dataValidation>
    <dataValidation type="list" allowBlank="1" showInputMessage="1" showErrorMessage="1" sqref="AA37:AA39 W14:W36">
      <formula1>"Se investigan y resuelven oportunamente,No se investigan y no se resuelven oportunamente"</formula1>
    </dataValidation>
    <dataValidation type="list" allowBlank="1" showInputMessage="1" showErrorMessage="1" sqref="Y37:Y39 U14:U36">
      <formula1>"Confiable,No confiable"</formula1>
    </dataValidation>
    <dataValidation type="list" allowBlank="1" showInputMessage="1" showErrorMessage="1" sqref="W37:W39 S14:S36">
      <formula1>"Prevenir,Detectar,No es un control"</formula1>
    </dataValidation>
    <dataValidation type="list" allowBlank="1" showInputMessage="1" showErrorMessage="1" sqref="U37:U39 Q14:Q36">
      <formula1>"Oportuna,Inoportuna"</formula1>
    </dataValidation>
    <dataValidation type="list" allowBlank="1" showInputMessage="1" showErrorMessage="1" sqref="S37:S39 O14:O36">
      <formula1>"Adecuado,Inadecuado"</formula1>
    </dataValidation>
    <dataValidation type="list" allowBlank="1" showInputMessage="1" showErrorMessage="1" sqref="Q37:Q39 M14:M36">
      <formula1>"Asignado,No asignado"</formula1>
    </dataValidation>
    <dataValidation type="list" allowBlank="1" showInputMessage="1" showErrorMessage="1" sqref="AO37:AO39 AK33 AK14:AK31">
      <formula1>"Directamente,No disminuye"</formula1>
    </dataValidation>
    <dataValidation type="list" allowBlank="1" showInputMessage="1" showErrorMessage="1" sqref="AP37:AQ39 AL33 AL14:AL31">
      <formula1>"Directamente,Indirectamente,No disminuye"</formula1>
    </dataValidation>
    <dataValidation type="list" allowBlank="1" showInputMessage="1" showErrorMessage="1" sqref="AG37:AG39 AC14:AC36">
      <formula1>"Siempre se ejecuta,Algunas veces,No se ejecuta"</formula1>
    </dataValidation>
  </dataValidations>
  <printOptions horizontalCentered="1" verticalCentered="1"/>
  <pageMargins left="0.31496062992125984" right="0.31496062992125984" top="0.74803149606299213" bottom="0.74803149606299213" header="0.31496062992125984" footer="0.31496062992125984"/>
  <pageSetup paperSize="41" scale="28" orientation="landscape" horizontalDpi="4294967295" verticalDpi="4294967295" r:id="rId1"/>
  <headerFooter>
    <oddFooter>&amp;R&amp;"Arial,Normal"&amp;72&amp;K02-008COPIA CONTROLADA</oddFooter>
  </headerFooter>
  <colBreaks count="1" manualBreakCount="1">
    <brk id="5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63" r:id="rId4" name="Button 19">
              <controlPr defaultSize="0" print="0" autoFill="0" autoPict="0" macro="[0]!controles_Haga_clic_en">
                <anchor moveWithCells="1" sizeWithCells="1">
                  <from>
                    <xdr:col>10</xdr:col>
                    <xdr:colOff>323850</xdr:colOff>
                    <xdr:row>9</xdr:row>
                    <xdr:rowOff>142875</xdr:rowOff>
                  </from>
                  <to>
                    <xdr:col>11</xdr:col>
                    <xdr:colOff>1390650</xdr:colOff>
                    <xdr:row>10</xdr:row>
                    <xdr:rowOff>219075</xdr:rowOff>
                  </to>
                </anchor>
              </controlPr>
            </control>
          </mc:Choice>
        </mc:AlternateContent>
        <mc:AlternateContent xmlns:mc="http://schemas.openxmlformats.org/markup-compatibility/2006">
          <mc:Choice Requires="x14">
            <control shapeId="6164" r:id="rId5" name="Button 20">
              <controlPr defaultSize="0" print="0" autoFill="0" autoPict="0" macro="[0]!Causas_Haga_clic_en">
                <anchor moveWithCells="1" sizeWithCells="1">
                  <from>
                    <xdr:col>5</xdr:col>
                    <xdr:colOff>285750</xdr:colOff>
                    <xdr:row>11</xdr:row>
                    <xdr:rowOff>123825</xdr:rowOff>
                  </from>
                  <to>
                    <xdr:col>5</xdr:col>
                    <xdr:colOff>1552575</xdr:colOff>
                    <xdr:row>12</xdr:row>
                    <xdr:rowOff>85725</xdr:rowOff>
                  </to>
                </anchor>
              </controlPr>
            </control>
          </mc:Choice>
        </mc:AlternateContent>
        <mc:AlternateContent xmlns:mc="http://schemas.openxmlformats.org/markup-compatibility/2006">
          <mc:Choice Requires="x14">
            <control shapeId="6165" r:id="rId6" name="Button 21">
              <controlPr defaultSize="0" print="0" autoFill="0" autoPict="0" macro="[0]!EliminarCausa_Haga_clic_en">
                <anchor moveWithCells="1" sizeWithCells="1">
                  <from>
                    <xdr:col>5</xdr:col>
                    <xdr:colOff>285750</xdr:colOff>
                    <xdr:row>12</xdr:row>
                    <xdr:rowOff>142875</xdr:rowOff>
                  </from>
                  <to>
                    <xdr:col>5</xdr:col>
                    <xdr:colOff>1533525</xdr:colOff>
                    <xdr:row>12</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x14:formula1>
            <xm:f>[3]PARAMETROS!#REF!</xm:f>
          </x14:formula1>
          <xm:sqref>K30</xm:sqref>
        </x14:dataValidation>
        <x14:dataValidation type="list" allowBlank="1" showInputMessage="1" showErrorMessage="1">
          <x14:formula1>
            <xm:f>[3]PARAMETROS!#REF!</xm:f>
          </x14:formula1>
          <xm:sqref>H30:I30 E30 B30:C30 AS30</xm:sqref>
        </x14:dataValidation>
        <x14:dataValidation type="list" allowBlank="1" showInputMessage="1">
          <x14:formula1>
            <xm:f>[1]PARAMETROS!#REF!</xm:f>
          </x14:formula1>
          <xm:sqref>K31 K33 K14</xm:sqref>
        </x14:dataValidation>
        <x14:dataValidation type="list" allowBlank="1" showInputMessage="1" showErrorMessage="1">
          <x14:formula1>
            <xm:f>[1]PARAMETROS!#REF!</xm:f>
          </x14:formula1>
          <xm:sqref>H33:I33 H31:I31 AS31 AS33 K32 K34:K36 E33 E31 A33:C33 B31:C31 H14:I14 AS14 E14 A14:C14 A30:A31</xm:sqref>
        </x14:dataValidation>
        <x14:dataValidation type="list" allowBlank="1" showInputMessage="1">
          <x14:formula1>
            <xm:f>[2]PARAMETROS!#REF!</xm:f>
          </x14:formula1>
          <xm:sqref>K15</xm:sqref>
        </x14:dataValidation>
        <x14:dataValidation type="list" allowBlank="1" showInputMessage="1" showErrorMessage="1">
          <x14:formula1>
            <xm:f>[2]PARAMETROS!#REF!</xm:f>
          </x14:formula1>
          <xm:sqref>E15 A15:C15 H15:I15 AS15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6"/>
  <sheetViews>
    <sheetView topLeftCell="A13" zoomScaleNormal="100" zoomScaleSheetLayoutView="100" workbookViewId="0">
      <selection activeCell="A13" sqref="A13:O13"/>
    </sheetView>
  </sheetViews>
  <sheetFormatPr baseColWidth="10" defaultRowHeight="12.75" x14ac:dyDescent="0.2"/>
  <cols>
    <col min="1" max="1" width="17.140625" style="142" customWidth="1"/>
    <col min="2" max="2" width="20.28515625" style="142" customWidth="1"/>
    <col min="3" max="3" width="6.85546875" style="142" customWidth="1"/>
    <col min="4" max="4" width="33.5703125" style="142" customWidth="1"/>
    <col min="5" max="5" width="26" style="142" customWidth="1"/>
    <col min="6" max="6" width="25.7109375" style="142" customWidth="1"/>
    <col min="7" max="7" width="32.85546875" style="142" customWidth="1"/>
    <col min="8" max="8" width="14.28515625" style="142" customWidth="1"/>
    <col min="9" max="9" width="11.42578125" style="142"/>
    <col min="10" max="10" width="65.5703125" style="142" customWidth="1"/>
    <col min="11" max="11" width="16.42578125" style="142" customWidth="1"/>
    <col min="12" max="12" width="100.42578125" style="142" customWidth="1"/>
    <col min="13" max="13" width="14.28515625" style="159" customWidth="1"/>
    <col min="14" max="14" width="11.42578125" style="142"/>
    <col min="15" max="15" width="11.7109375" style="142" customWidth="1"/>
    <col min="16" max="17" width="11.42578125" style="142"/>
    <col min="18" max="18" width="27.28515625" style="142" customWidth="1"/>
    <col min="19" max="16384" width="11.42578125" style="142"/>
  </cols>
  <sheetData>
    <row r="1" spans="1:24" ht="36.75" customHeight="1" x14ac:dyDescent="0.2">
      <c r="A1" s="427"/>
      <c r="B1" s="430" t="s">
        <v>416</v>
      </c>
      <c r="C1" s="430"/>
      <c r="D1" s="430"/>
      <c r="E1" s="430"/>
      <c r="F1" s="430"/>
      <c r="G1" s="430"/>
      <c r="H1" s="430"/>
      <c r="I1" s="430"/>
      <c r="J1" s="430"/>
      <c r="K1" s="430"/>
      <c r="L1" s="351" t="s">
        <v>123</v>
      </c>
      <c r="M1" s="351"/>
      <c r="N1" s="351"/>
      <c r="O1" s="352"/>
      <c r="P1" s="3"/>
      <c r="Q1" s="3"/>
      <c r="R1" s="3"/>
      <c r="S1" s="3"/>
    </row>
    <row r="2" spans="1:24" ht="37.5" customHeight="1" x14ac:dyDescent="0.2">
      <c r="A2" s="428"/>
      <c r="B2" s="431"/>
      <c r="C2" s="431"/>
      <c r="D2" s="431"/>
      <c r="E2" s="431"/>
      <c r="F2" s="431"/>
      <c r="G2" s="431"/>
      <c r="H2" s="431"/>
      <c r="I2" s="431"/>
      <c r="J2" s="431"/>
      <c r="K2" s="431"/>
      <c r="L2" s="353" t="s">
        <v>157</v>
      </c>
      <c r="M2" s="353"/>
      <c r="N2" s="353"/>
      <c r="O2" s="354"/>
      <c r="P2" s="3"/>
      <c r="Q2" s="3"/>
      <c r="R2" s="3"/>
      <c r="S2" s="3"/>
    </row>
    <row r="3" spans="1:24" ht="26.25" customHeight="1" x14ac:dyDescent="0.2">
      <c r="A3" s="429"/>
      <c r="B3" s="432"/>
      <c r="C3" s="432"/>
      <c r="D3" s="432"/>
      <c r="E3" s="432"/>
      <c r="F3" s="432"/>
      <c r="G3" s="432"/>
      <c r="H3" s="432"/>
      <c r="I3" s="432"/>
      <c r="J3" s="432"/>
      <c r="K3" s="432"/>
      <c r="L3" s="433" t="s">
        <v>56</v>
      </c>
      <c r="M3" s="433"/>
      <c r="N3" s="433"/>
      <c r="O3" s="434"/>
      <c r="P3" s="3"/>
      <c r="Q3" s="3"/>
      <c r="R3" s="3"/>
      <c r="S3" s="3"/>
    </row>
    <row r="4" spans="1:24" x14ac:dyDescent="0.2">
      <c r="A4" s="443" t="s">
        <v>40</v>
      </c>
      <c r="B4" s="445" t="s">
        <v>41</v>
      </c>
      <c r="C4" s="424" t="s">
        <v>0</v>
      </c>
      <c r="D4" s="424"/>
      <c r="E4" s="424"/>
      <c r="F4" s="424"/>
      <c r="G4" s="424"/>
      <c r="H4" s="424"/>
      <c r="I4" s="424"/>
      <c r="J4" s="426" t="s">
        <v>1</v>
      </c>
      <c r="K4" s="426"/>
      <c r="L4" s="441" t="s">
        <v>2</v>
      </c>
      <c r="M4" s="441"/>
      <c r="N4" s="441"/>
      <c r="O4" s="442"/>
    </row>
    <row r="5" spans="1:24" ht="18.75" customHeight="1" x14ac:dyDescent="0.2">
      <c r="A5" s="444"/>
      <c r="B5" s="446"/>
      <c r="C5" s="424" t="s">
        <v>42</v>
      </c>
      <c r="D5" s="424"/>
      <c r="E5" s="424" t="s">
        <v>45</v>
      </c>
      <c r="F5" s="424" t="s">
        <v>46</v>
      </c>
      <c r="G5" s="424" t="s">
        <v>47</v>
      </c>
      <c r="H5" s="424" t="s">
        <v>48</v>
      </c>
      <c r="I5" s="424"/>
      <c r="J5" s="426" t="s">
        <v>51</v>
      </c>
      <c r="K5" s="426" t="s">
        <v>52</v>
      </c>
      <c r="L5" s="441" t="s">
        <v>53</v>
      </c>
      <c r="M5" s="441" t="s">
        <v>414</v>
      </c>
      <c r="N5" s="441" t="s">
        <v>54</v>
      </c>
      <c r="O5" s="442" t="s">
        <v>55</v>
      </c>
    </row>
    <row r="6" spans="1:24" ht="63.75" x14ac:dyDescent="0.2">
      <c r="A6" s="444"/>
      <c r="B6" s="446"/>
      <c r="C6" s="143" t="s">
        <v>43</v>
      </c>
      <c r="D6" s="144" t="s">
        <v>44</v>
      </c>
      <c r="E6" s="424"/>
      <c r="F6" s="424"/>
      <c r="G6" s="425"/>
      <c r="H6" s="144" t="s">
        <v>49</v>
      </c>
      <c r="I6" s="144" t="s">
        <v>50</v>
      </c>
      <c r="J6" s="426"/>
      <c r="K6" s="426"/>
      <c r="L6" s="441"/>
      <c r="M6" s="441"/>
      <c r="N6" s="441"/>
      <c r="O6" s="442"/>
    </row>
    <row r="7" spans="1:24" ht="264" customHeight="1" x14ac:dyDescent="0.2">
      <c r="A7" s="449" t="s">
        <v>4</v>
      </c>
      <c r="B7" s="448" t="s">
        <v>70</v>
      </c>
      <c r="C7" s="32" t="s">
        <v>17</v>
      </c>
      <c r="D7" s="28" t="s">
        <v>71</v>
      </c>
      <c r="E7" s="28" t="s">
        <v>72</v>
      </c>
      <c r="F7" s="28" t="s">
        <v>424</v>
      </c>
      <c r="G7" s="28" t="s">
        <v>92</v>
      </c>
      <c r="H7" s="19">
        <v>43466</v>
      </c>
      <c r="I7" s="19">
        <v>43830</v>
      </c>
      <c r="J7" s="82" t="s">
        <v>369</v>
      </c>
      <c r="K7" s="83">
        <v>1</v>
      </c>
      <c r="L7" s="87" t="s">
        <v>367</v>
      </c>
      <c r="M7" s="146" t="s">
        <v>300</v>
      </c>
      <c r="N7" s="88"/>
      <c r="O7" s="100" t="s">
        <v>301</v>
      </c>
      <c r="R7" s="3"/>
      <c r="S7" s="158"/>
      <c r="T7" s="158"/>
      <c r="U7" s="158"/>
      <c r="V7" s="158"/>
      <c r="W7" s="158"/>
      <c r="X7" s="158"/>
    </row>
    <row r="8" spans="1:24" ht="179.25" customHeight="1" x14ac:dyDescent="0.2">
      <c r="A8" s="450"/>
      <c r="B8" s="448"/>
      <c r="C8" s="32" t="s">
        <v>18</v>
      </c>
      <c r="D8" s="28" t="s">
        <v>73</v>
      </c>
      <c r="E8" s="28" t="s">
        <v>74</v>
      </c>
      <c r="F8" s="28" t="s">
        <v>75</v>
      </c>
      <c r="G8" s="28" t="s">
        <v>93</v>
      </c>
      <c r="H8" s="19">
        <v>43466</v>
      </c>
      <c r="I8" s="19">
        <v>43830</v>
      </c>
      <c r="J8" s="82" t="s">
        <v>370</v>
      </c>
      <c r="K8" s="83">
        <v>1</v>
      </c>
      <c r="L8" s="89" t="s">
        <v>302</v>
      </c>
      <c r="M8" s="146" t="s">
        <v>300</v>
      </c>
      <c r="N8" s="88"/>
      <c r="O8" s="100" t="s">
        <v>301</v>
      </c>
      <c r="R8" s="3"/>
      <c r="S8" s="158"/>
      <c r="T8" s="158"/>
      <c r="U8" s="158"/>
      <c r="V8" s="158"/>
      <c r="W8" s="158"/>
      <c r="X8" s="158"/>
    </row>
    <row r="9" spans="1:24" ht="207" customHeight="1" x14ac:dyDescent="0.2">
      <c r="A9" s="450"/>
      <c r="B9" s="25" t="s">
        <v>66</v>
      </c>
      <c r="C9" s="33" t="s">
        <v>9</v>
      </c>
      <c r="D9" s="5" t="s">
        <v>142</v>
      </c>
      <c r="E9" s="6" t="s">
        <v>10</v>
      </c>
      <c r="F9" s="5" t="s">
        <v>143</v>
      </c>
      <c r="G9" s="86" t="s">
        <v>144</v>
      </c>
      <c r="H9" s="100">
        <v>43467</v>
      </c>
      <c r="I9" s="100">
        <v>43830</v>
      </c>
      <c r="J9" s="93" t="s">
        <v>371</v>
      </c>
      <c r="K9" s="94">
        <v>1</v>
      </c>
      <c r="L9" s="87" t="s">
        <v>305</v>
      </c>
      <c r="M9" s="146" t="s">
        <v>300</v>
      </c>
      <c r="N9" s="88"/>
      <c r="O9" s="100" t="s">
        <v>301</v>
      </c>
      <c r="R9" s="3"/>
      <c r="S9" s="158"/>
      <c r="T9" s="158"/>
      <c r="U9" s="158"/>
      <c r="V9" s="158"/>
      <c r="W9" s="158"/>
      <c r="X9" s="158"/>
    </row>
    <row r="10" spans="1:24" ht="408" customHeight="1" x14ac:dyDescent="0.2">
      <c r="A10" s="450"/>
      <c r="B10" s="447" t="s">
        <v>76</v>
      </c>
      <c r="C10" s="34" t="s">
        <v>19</v>
      </c>
      <c r="D10" s="28" t="s">
        <v>152</v>
      </c>
      <c r="E10" s="20">
        <v>170</v>
      </c>
      <c r="F10" s="21" t="s">
        <v>153</v>
      </c>
      <c r="G10" s="28" t="s">
        <v>20</v>
      </c>
      <c r="H10" s="19">
        <v>43466</v>
      </c>
      <c r="I10" s="19">
        <v>43830</v>
      </c>
      <c r="J10" s="11" t="s">
        <v>372</v>
      </c>
      <c r="K10" s="84">
        <f>179/170</f>
        <v>1.0529411764705883</v>
      </c>
      <c r="L10" s="87" t="s">
        <v>368</v>
      </c>
      <c r="M10" s="146" t="s">
        <v>300</v>
      </c>
      <c r="N10" s="88"/>
      <c r="O10" s="100" t="s">
        <v>301</v>
      </c>
    </row>
    <row r="11" spans="1:24" ht="271.5" customHeight="1" x14ac:dyDescent="0.2">
      <c r="A11" s="450"/>
      <c r="B11" s="447"/>
      <c r="C11" s="34" t="s">
        <v>21</v>
      </c>
      <c r="D11" s="28" t="s">
        <v>154</v>
      </c>
      <c r="E11" s="20">
        <v>550</v>
      </c>
      <c r="F11" s="21" t="s">
        <v>155</v>
      </c>
      <c r="G11" s="28" t="s">
        <v>20</v>
      </c>
      <c r="H11" s="19">
        <v>43466</v>
      </c>
      <c r="I11" s="19">
        <v>43830</v>
      </c>
      <c r="J11" s="11" t="s">
        <v>374</v>
      </c>
      <c r="K11" s="84">
        <f>613/550</f>
        <v>1.1145454545454545</v>
      </c>
      <c r="L11" s="87" t="s">
        <v>375</v>
      </c>
      <c r="M11" s="146" t="s">
        <v>300</v>
      </c>
      <c r="N11" s="88"/>
      <c r="O11" s="100" t="s">
        <v>301</v>
      </c>
    </row>
    <row r="12" spans="1:24" ht="132" customHeight="1" x14ac:dyDescent="0.2">
      <c r="A12" s="450"/>
      <c r="B12" s="98" t="s">
        <v>105</v>
      </c>
      <c r="C12" s="34" t="s">
        <v>22</v>
      </c>
      <c r="D12" s="28" t="s">
        <v>121</v>
      </c>
      <c r="E12" s="18">
        <v>20</v>
      </c>
      <c r="F12" s="21" t="s">
        <v>65</v>
      </c>
      <c r="G12" s="28" t="s">
        <v>20</v>
      </c>
      <c r="H12" s="19">
        <v>43466</v>
      </c>
      <c r="I12" s="19">
        <v>43830</v>
      </c>
      <c r="J12" s="24" t="s">
        <v>373</v>
      </c>
      <c r="K12" s="83">
        <v>1</v>
      </c>
      <c r="L12" s="87" t="s">
        <v>303</v>
      </c>
      <c r="M12" s="146" t="s">
        <v>300</v>
      </c>
      <c r="N12" s="88"/>
      <c r="O12" s="100" t="s">
        <v>301</v>
      </c>
    </row>
    <row r="13" spans="1:24" x14ac:dyDescent="0.2">
      <c r="A13" s="438"/>
      <c r="B13" s="439"/>
      <c r="C13" s="439"/>
      <c r="D13" s="439"/>
      <c r="E13" s="439"/>
      <c r="F13" s="439"/>
      <c r="G13" s="439"/>
      <c r="H13" s="439"/>
      <c r="I13" s="439"/>
      <c r="J13" s="439"/>
      <c r="K13" s="439"/>
      <c r="L13" s="439"/>
      <c r="M13" s="439"/>
      <c r="N13" s="439"/>
      <c r="O13" s="440"/>
      <c r="S13" s="158"/>
      <c r="V13" s="158"/>
    </row>
    <row r="14" spans="1:24" x14ac:dyDescent="0.2">
      <c r="A14" s="435" t="s">
        <v>156</v>
      </c>
      <c r="B14" s="436"/>
      <c r="C14" s="436"/>
      <c r="D14" s="436"/>
      <c r="E14" s="436"/>
      <c r="F14" s="436"/>
      <c r="G14" s="436"/>
      <c r="H14" s="436"/>
      <c r="I14" s="436"/>
      <c r="J14" s="436"/>
      <c r="K14" s="436"/>
      <c r="L14" s="436"/>
      <c r="M14" s="436"/>
      <c r="N14" s="436"/>
      <c r="O14" s="437"/>
    </row>
    <row r="15" spans="1:24" x14ac:dyDescent="0.2">
      <c r="A15" s="147" t="s">
        <v>312</v>
      </c>
      <c r="B15" s="148"/>
      <c r="C15" s="149"/>
      <c r="D15" s="149"/>
      <c r="E15" s="149"/>
      <c r="F15" s="149"/>
      <c r="G15" s="149"/>
      <c r="H15" s="148"/>
      <c r="I15" s="148"/>
      <c r="J15" s="148"/>
      <c r="K15" s="148"/>
      <c r="L15" s="148"/>
      <c r="M15" s="148"/>
      <c r="N15" s="148"/>
      <c r="O15" s="150"/>
    </row>
    <row r="16" spans="1:24" ht="13.5" thickBot="1" x14ac:dyDescent="0.25">
      <c r="A16" s="151" t="s">
        <v>313</v>
      </c>
      <c r="B16" s="152"/>
      <c r="C16" s="152"/>
      <c r="D16" s="152"/>
      <c r="E16" s="152"/>
      <c r="F16" s="152"/>
      <c r="G16" s="152"/>
      <c r="H16" s="152"/>
      <c r="I16" s="152"/>
      <c r="J16" s="152"/>
      <c r="K16" s="152"/>
      <c r="L16" s="152"/>
      <c r="M16" s="152"/>
      <c r="N16" s="152"/>
      <c r="O16" s="153"/>
    </row>
  </sheetData>
  <mergeCells count="26">
    <mergeCell ref="A14:O14"/>
    <mergeCell ref="A13:O13"/>
    <mergeCell ref="N5:N6"/>
    <mergeCell ref="O5:O6"/>
    <mergeCell ref="L5:L6"/>
    <mergeCell ref="M5:M6"/>
    <mergeCell ref="A4:A6"/>
    <mergeCell ref="B4:B6"/>
    <mergeCell ref="C4:I4"/>
    <mergeCell ref="J4:K4"/>
    <mergeCell ref="B10:B11"/>
    <mergeCell ref="B7:B8"/>
    <mergeCell ref="A7:A12"/>
    <mergeCell ref="L4:O4"/>
    <mergeCell ref="C5:D5"/>
    <mergeCell ref="E5:E6"/>
    <mergeCell ref="A1:A3"/>
    <mergeCell ref="B1:K3"/>
    <mergeCell ref="L1:O1"/>
    <mergeCell ref="L2:O2"/>
    <mergeCell ref="L3:O3"/>
    <mergeCell ref="F5:F6"/>
    <mergeCell ref="G5:G6"/>
    <mergeCell ref="H5:I5"/>
    <mergeCell ref="J5:J6"/>
    <mergeCell ref="K5:K6"/>
  </mergeCells>
  <dataValidations count="1">
    <dataValidation type="list" allowBlank="1" showInputMessage="1" showErrorMessage="1" sqref="U10:U11">
      <formula1>$AH$4:$AH$6</formula1>
    </dataValidation>
  </dataValidations>
  <pageMargins left="0.31496062992125984" right="0.31496062992125984" top="0.74803149606299213" bottom="0.74803149606299213" header="0.31496062992125984" footer="0.31496062992125984"/>
  <pageSetup scale="41" orientation="landscape" horizontalDpi="4294967293"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zoomScaleNormal="100" zoomScaleSheetLayoutView="100" workbookViewId="0">
      <selection activeCell="C7" sqref="C7"/>
    </sheetView>
  </sheetViews>
  <sheetFormatPr baseColWidth="10" defaultRowHeight="12.75" x14ac:dyDescent="0.2"/>
  <cols>
    <col min="1" max="1" width="17" style="142" customWidth="1"/>
    <col min="2" max="2" width="21.140625" style="142" customWidth="1"/>
    <col min="3" max="3" width="12.5703125" style="142" customWidth="1"/>
    <col min="4" max="4" width="39.7109375" style="142" customWidth="1"/>
    <col min="5" max="5" width="22.28515625" style="142" customWidth="1"/>
    <col min="6" max="6" width="33" style="142" customWidth="1"/>
    <col min="7" max="7" width="30.28515625" style="142" customWidth="1"/>
    <col min="8" max="8" width="11.85546875" style="142" bestFit="1" customWidth="1"/>
    <col min="9" max="9" width="14.28515625" style="142" customWidth="1"/>
    <col min="10" max="10" width="197" style="142" customWidth="1"/>
    <col min="11" max="11" width="13.7109375" style="142" customWidth="1"/>
    <col min="12" max="12" width="255.5703125" style="154" customWidth="1"/>
    <col min="13" max="13" width="15.85546875" style="142" customWidth="1"/>
    <col min="14" max="14" width="40.85546875" style="142" customWidth="1"/>
    <col min="15" max="15" width="11.42578125" style="142"/>
    <col min="16" max="16" width="46" style="142" customWidth="1"/>
    <col min="17" max="16384" width="11.42578125" style="142"/>
  </cols>
  <sheetData>
    <row r="1" spans="1:17" ht="30.75" customHeight="1" x14ac:dyDescent="0.2">
      <c r="A1" s="427"/>
      <c r="B1" s="430" t="s">
        <v>416</v>
      </c>
      <c r="C1" s="430"/>
      <c r="D1" s="430"/>
      <c r="E1" s="430"/>
      <c r="F1" s="430"/>
      <c r="G1" s="430"/>
      <c r="H1" s="430"/>
      <c r="I1" s="430"/>
      <c r="J1" s="430"/>
      <c r="K1" s="430"/>
      <c r="L1" s="351" t="s">
        <v>123</v>
      </c>
      <c r="M1" s="351"/>
      <c r="N1" s="351"/>
      <c r="O1" s="352"/>
    </row>
    <row r="2" spans="1:17" ht="33" customHeight="1" x14ac:dyDescent="0.2">
      <c r="A2" s="428"/>
      <c r="B2" s="431"/>
      <c r="C2" s="431"/>
      <c r="D2" s="431"/>
      <c r="E2" s="431"/>
      <c r="F2" s="431"/>
      <c r="G2" s="431"/>
      <c r="H2" s="431"/>
      <c r="I2" s="431"/>
      <c r="J2" s="431"/>
      <c r="K2" s="431"/>
      <c r="L2" s="353" t="s">
        <v>157</v>
      </c>
      <c r="M2" s="353"/>
      <c r="N2" s="353"/>
      <c r="O2" s="354"/>
    </row>
    <row r="3" spans="1:17" ht="27" customHeight="1" x14ac:dyDescent="0.2">
      <c r="A3" s="429"/>
      <c r="B3" s="432"/>
      <c r="C3" s="432"/>
      <c r="D3" s="432"/>
      <c r="E3" s="432"/>
      <c r="F3" s="432"/>
      <c r="G3" s="432"/>
      <c r="H3" s="432"/>
      <c r="I3" s="432"/>
      <c r="J3" s="432"/>
      <c r="K3" s="432"/>
      <c r="L3" s="433" t="s">
        <v>57</v>
      </c>
      <c r="M3" s="433"/>
      <c r="N3" s="433"/>
      <c r="O3" s="434"/>
    </row>
    <row r="4" spans="1:17" ht="18.75" customHeight="1" x14ac:dyDescent="0.2">
      <c r="A4" s="443" t="s">
        <v>40</v>
      </c>
      <c r="B4" s="445" t="s">
        <v>41</v>
      </c>
      <c r="C4" s="424" t="s">
        <v>0</v>
      </c>
      <c r="D4" s="424"/>
      <c r="E4" s="424"/>
      <c r="F4" s="424"/>
      <c r="G4" s="424"/>
      <c r="H4" s="424"/>
      <c r="I4" s="424"/>
      <c r="J4" s="426" t="s">
        <v>1</v>
      </c>
      <c r="K4" s="426"/>
      <c r="L4" s="441" t="s">
        <v>2</v>
      </c>
      <c r="M4" s="441"/>
      <c r="N4" s="441"/>
      <c r="O4" s="442"/>
    </row>
    <row r="5" spans="1:17" ht="18.75" customHeight="1" x14ac:dyDescent="0.2">
      <c r="A5" s="444"/>
      <c r="B5" s="446"/>
      <c r="C5" s="424" t="s">
        <v>42</v>
      </c>
      <c r="D5" s="424"/>
      <c r="E5" s="424" t="s">
        <v>45</v>
      </c>
      <c r="F5" s="424" t="s">
        <v>46</v>
      </c>
      <c r="G5" s="424" t="s">
        <v>47</v>
      </c>
      <c r="H5" s="424" t="s">
        <v>48</v>
      </c>
      <c r="I5" s="424"/>
      <c r="J5" s="426" t="s">
        <v>51</v>
      </c>
      <c r="K5" s="426" t="s">
        <v>52</v>
      </c>
      <c r="L5" s="451" t="s">
        <v>53</v>
      </c>
      <c r="M5" s="441" t="s">
        <v>414</v>
      </c>
      <c r="N5" s="441" t="s">
        <v>54</v>
      </c>
      <c r="O5" s="442" t="s">
        <v>55</v>
      </c>
    </row>
    <row r="6" spans="1:17" ht="74.25" customHeight="1" x14ac:dyDescent="0.2">
      <c r="A6" s="444"/>
      <c r="B6" s="446"/>
      <c r="C6" s="143" t="s">
        <v>43</v>
      </c>
      <c r="D6" s="144" t="s">
        <v>44</v>
      </c>
      <c r="E6" s="424"/>
      <c r="F6" s="424"/>
      <c r="G6" s="425"/>
      <c r="H6" s="144" t="s">
        <v>49</v>
      </c>
      <c r="I6" s="144" t="s">
        <v>50</v>
      </c>
      <c r="J6" s="426"/>
      <c r="K6" s="426"/>
      <c r="L6" s="451"/>
      <c r="M6" s="441"/>
      <c r="N6" s="441"/>
      <c r="O6" s="442"/>
    </row>
    <row r="7" spans="1:17" ht="167.25" customHeight="1" x14ac:dyDescent="0.2">
      <c r="A7" s="449" t="s">
        <v>5</v>
      </c>
      <c r="B7" s="100" t="s">
        <v>102</v>
      </c>
      <c r="C7" s="17" t="s">
        <v>24</v>
      </c>
      <c r="D7" s="11" t="s">
        <v>34</v>
      </c>
      <c r="E7" s="9" t="s">
        <v>99</v>
      </c>
      <c r="F7" s="10" t="s">
        <v>100</v>
      </c>
      <c r="G7" s="11" t="s">
        <v>97</v>
      </c>
      <c r="H7" s="100">
        <v>43498</v>
      </c>
      <c r="I7" s="100">
        <v>43830</v>
      </c>
      <c r="J7" s="28" t="s">
        <v>377</v>
      </c>
      <c r="K7" s="77">
        <v>1</v>
      </c>
      <c r="L7" s="11" t="s">
        <v>401</v>
      </c>
      <c r="M7" s="139" t="s">
        <v>300</v>
      </c>
      <c r="N7" s="88"/>
      <c r="O7" s="100" t="s">
        <v>301</v>
      </c>
    </row>
    <row r="8" spans="1:17" ht="165" customHeight="1" x14ac:dyDescent="0.2">
      <c r="A8" s="450"/>
      <c r="B8" s="455" t="s">
        <v>103</v>
      </c>
      <c r="C8" s="17" t="s">
        <v>25</v>
      </c>
      <c r="D8" s="9" t="s">
        <v>39</v>
      </c>
      <c r="E8" s="6" t="s">
        <v>11</v>
      </c>
      <c r="F8" s="9" t="s">
        <v>38</v>
      </c>
      <c r="G8" s="5" t="s">
        <v>415</v>
      </c>
      <c r="H8" s="100">
        <v>43467</v>
      </c>
      <c r="I8" s="100">
        <v>43830</v>
      </c>
      <c r="J8" s="28" t="s">
        <v>408</v>
      </c>
      <c r="K8" s="30">
        <v>1</v>
      </c>
      <c r="L8" s="11" t="s">
        <v>390</v>
      </c>
      <c r="M8" s="18" t="s">
        <v>300</v>
      </c>
      <c r="N8" s="11" t="s">
        <v>403</v>
      </c>
      <c r="O8" s="100" t="s">
        <v>301</v>
      </c>
      <c r="P8" s="101"/>
    </row>
    <row r="9" spans="1:17" ht="409.5" customHeight="1" x14ac:dyDescent="0.2">
      <c r="A9" s="450"/>
      <c r="B9" s="456"/>
      <c r="C9" s="17" t="s">
        <v>77</v>
      </c>
      <c r="D9" s="14" t="s">
        <v>145</v>
      </c>
      <c r="E9" s="14" t="s">
        <v>146</v>
      </c>
      <c r="F9" s="14" t="s">
        <v>147</v>
      </c>
      <c r="G9" s="4" t="s">
        <v>78</v>
      </c>
      <c r="H9" s="100">
        <v>43466</v>
      </c>
      <c r="I9" s="100">
        <v>43830</v>
      </c>
      <c r="J9" s="92" t="s">
        <v>378</v>
      </c>
      <c r="K9" s="75">
        <v>1</v>
      </c>
      <c r="L9" s="87" t="s">
        <v>391</v>
      </c>
      <c r="M9" s="90" t="s">
        <v>300</v>
      </c>
      <c r="N9" s="88"/>
      <c r="O9" s="100" t="s">
        <v>301</v>
      </c>
    </row>
    <row r="10" spans="1:17" ht="124.5" customHeight="1" x14ac:dyDescent="0.2">
      <c r="A10" s="450"/>
      <c r="B10" s="456"/>
      <c r="C10" s="17">
        <v>4.4000000000000004</v>
      </c>
      <c r="D10" s="4" t="s">
        <v>79</v>
      </c>
      <c r="E10" s="12" t="s">
        <v>80</v>
      </c>
      <c r="F10" s="12" t="s">
        <v>81</v>
      </c>
      <c r="G10" s="4" t="s">
        <v>82</v>
      </c>
      <c r="H10" s="100">
        <v>43466</v>
      </c>
      <c r="I10" s="100">
        <v>43830</v>
      </c>
      <c r="J10" s="140" t="s">
        <v>379</v>
      </c>
      <c r="K10" s="77">
        <v>1</v>
      </c>
      <c r="L10" s="89" t="s">
        <v>306</v>
      </c>
      <c r="M10" s="90" t="s">
        <v>300</v>
      </c>
      <c r="N10" s="88"/>
      <c r="O10" s="100" t="s">
        <v>301</v>
      </c>
    </row>
    <row r="11" spans="1:17" ht="81.75" customHeight="1" x14ac:dyDescent="0.2">
      <c r="A11" s="450"/>
      <c r="B11" s="457"/>
      <c r="C11" s="17">
        <v>4.5</v>
      </c>
      <c r="D11" s="14" t="s">
        <v>83</v>
      </c>
      <c r="E11" s="14" t="s">
        <v>84</v>
      </c>
      <c r="F11" s="14" t="s">
        <v>29</v>
      </c>
      <c r="G11" s="4" t="s">
        <v>30</v>
      </c>
      <c r="H11" s="100">
        <v>43466</v>
      </c>
      <c r="I11" s="100">
        <v>43830</v>
      </c>
      <c r="J11" s="28" t="s">
        <v>404</v>
      </c>
      <c r="K11" s="77">
        <v>1</v>
      </c>
      <c r="L11" s="87" t="s">
        <v>392</v>
      </c>
      <c r="M11" s="90" t="s">
        <v>300</v>
      </c>
      <c r="N11" s="145"/>
      <c r="O11" s="100" t="s">
        <v>301</v>
      </c>
    </row>
    <row r="12" spans="1:17" ht="119.25" customHeight="1" x14ac:dyDescent="0.2">
      <c r="A12" s="450"/>
      <c r="B12" s="458" t="s">
        <v>94</v>
      </c>
      <c r="C12" s="17" t="s">
        <v>7</v>
      </c>
      <c r="D12" s="15" t="s">
        <v>118</v>
      </c>
      <c r="E12" s="16" t="s">
        <v>60</v>
      </c>
      <c r="F12" s="17" t="s">
        <v>111</v>
      </c>
      <c r="G12" s="17" t="s">
        <v>90</v>
      </c>
      <c r="H12" s="100">
        <v>43466</v>
      </c>
      <c r="I12" s="100">
        <v>43646</v>
      </c>
      <c r="J12" s="141" t="s">
        <v>402</v>
      </c>
      <c r="K12" s="102">
        <v>1</v>
      </c>
      <c r="L12" s="76" t="s">
        <v>393</v>
      </c>
      <c r="M12" s="106" t="s">
        <v>300</v>
      </c>
      <c r="N12" s="88"/>
      <c r="O12" s="18" t="s">
        <v>301</v>
      </c>
    </row>
    <row r="13" spans="1:17" ht="338.25" customHeight="1" x14ac:dyDescent="0.2">
      <c r="A13" s="450"/>
      <c r="B13" s="458"/>
      <c r="C13" s="17" t="s">
        <v>8</v>
      </c>
      <c r="D13" s="5" t="s">
        <v>67</v>
      </c>
      <c r="E13" s="6" t="s">
        <v>61</v>
      </c>
      <c r="F13" s="14" t="s">
        <v>112</v>
      </c>
      <c r="G13" s="5" t="s">
        <v>158</v>
      </c>
      <c r="H13" s="100">
        <v>43467</v>
      </c>
      <c r="I13" s="100">
        <v>43829</v>
      </c>
      <c r="J13" s="141" t="s">
        <v>380</v>
      </c>
      <c r="K13" s="2">
        <v>1.1000000000000001</v>
      </c>
      <c r="L13" s="91" t="s">
        <v>405</v>
      </c>
      <c r="M13" s="106" t="s">
        <v>300</v>
      </c>
      <c r="N13" s="88"/>
      <c r="O13" s="18" t="s">
        <v>301</v>
      </c>
    </row>
    <row r="14" spans="1:17" ht="246.75" customHeight="1" x14ac:dyDescent="0.2">
      <c r="A14" s="450"/>
      <c r="B14" s="458"/>
      <c r="C14" s="17" t="s">
        <v>12</v>
      </c>
      <c r="D14" s="5" t="s">
        <v>413</v>
      </c>
      <c r="E14" s="6" t="s">
        <v>68</v>
      </c>
      <c r="F14" s="14" t="s">
        <v>69</v>
      </c>
      <c r="G14" s="5" t="s">
        <v>159</v>
      </c>
      <c r="H14" s="100">
        <v>43467</v>
      </c>
      <c r="I14" s="100">
        <v>43829</v>
      </c>
      <c r="J14" s="28" t="s">
        <v>409</v>
      </c>
      <c r="K14" s="81">
        <v>1</v>
      </c>
      <c r="L14" s="76" t="s">
        <v>394</v>
      </c>
      <c r="M14" s="106" t="s">
        <v>300</v>
      </c>
      <c r="N14" s="88"/>
      <c r="O14" s="18" t="s">
        <v>301</v>
      </c>
    </row>
    <row r="15" spans="1:17" ht="179.25" customHeight="1" x14ac:dyDescent="0.2">
      <c r="A15" s="450"/>
      <c r="B15" s="22" t="s">
        <v>113</v>
      </c>
      <c r="C15" s="17" t="s">
        <v>23</v>
      </c>
      <c r="D15" s="9" t="s">
        <v>140</v>
      </c>
      <c r="E15" s="11" t="s">
        <v>114</v>
      </c>
      <c r="F15" s="9" t="s">
        <v>141</v>
      </c>
      <c r="G15" s="31" t="s">
        <v>107</v>
      </c>
      <c r="H15" s="100">
        <v>43466</v>
      </c>
      <c r="I15" s="100">
        <v>43830</v>
      </c>
      <c r="J15" s="140" t="s">
        <v>410</v>
      </c>
      <c r="K15" s="81">
        <v>1</v>
      </c>
      <c r="L15" s="76" t="s">
        <v>395</v>
      </c>
      <c r="M15" s="106" t="s">
        <v>300</v>
      </c>
      <c r="N15" s="88"/>
      <c r="O15" s="18" t="s">
        <v>301</v>
      </c>
      <c r="Q15" s="23"/>
    </row>
    <row r="16" spans="1:17" ht="104.25" customHeight="1" x14ac:dyDescent="0.2">
      <c r="A16" s="450"/>
      <c r="B16" s="459" t="s">
        <v>117</v>
      </c>
      <c r="C16" s="17" t="s">
        <v>95</v>
      </c>
      <c r="D16" s="29" t="s">
        <v>122</v>
      </c>
      <c r="E16" s="30">
        <v>1</v>
      </c>
      <c r="F16" s="28" t="s">
        <v>120</v>
      </c>
      <c r="G16" s="97" t="s">
        <v>91</v>
      </c>
      <c r="H16" s="100">
        <v>43466</v>
      </c>
      <c r="I16" s="100">
        <v>43646</v>
      </c>
      <c r="J16" s="85" t="s">
        <v>407</v>
      </c>
      <c r="K16" s="83">
        <v>1</v>
      </c>
      <c r="L16" s="87" t="s">
        <v>406</v>
      </c>
      <c r="M16" s="146" t="s">
        <v>300</v>
      </c>
      <c r="N16" s="88"/>
      <c r="O16" s="100" t="s">
        <v>301</v>
      </c>
      <c r="Q16" s="23"/>
    </row>
    <row r="17" spans="1:17" ht="156" customHeight="1" x14ac:dyDescent="0.2">
      <c r="A17" s="450"/>
      <c r="B17" s="460"/>
      <c r="C17" s="17" t="s">
        <v>119</v>
      </c>
      <c r="D17" s="29" t="s">
        <v>149</v>
      </c>
      <c r="E17" s="30">
        <v>1</v>
      </c>
      <c r="F17" s="28" t="s">
        <v>150</v>
      </c>
      <c r="G17" s="97" t="s">
        <v>91</v>
      </c>
      <c r="H17" s="100">
        <v>43466</v>
      </c>
      <c r="I17" s="100">
        <v>43646</v>
      </c>
      <c r="J17" s="85" t="s">
        <v>411</v>
      </c>
      <c r="K17" s="83">
        <v>1</v>
      </c>
      <c r="L17" s="87" t="s">
        <v>304</v>
      </c>
      <c r="M17" s="146" t="s">
        <v>300</v>
      </c>
      <c r="N17" s="88"/>
      <c r="O17" s="100" t="s">
        <v>301</v>
      </c>
      <c r="Q17" s="23"/>
    </row>
    <row r="18" spans="1:17" ht="135" customHeight="1" x14ac:dyDescent="0.2">
      <c r="A18" s="450"/>
      <c r="B18" s="461"/>
      <c r="C18" s="17" t="s">
        <v>148</v>
      </c>
      <c r="D18" s="29" t="s">
        <v>138</v>
      </c>
      <c r="E18" s="30">
        <v>1</v>
      </c>
      <c r="F18" s="28" t="s">
        <v>139</v>
      </c>
      <c r="G18" s="97" t="s">
        <v>137</v>
      </c>
      <c r="H18" s="100">
        <v>43648</v>
      </c>
      <c r="I18" s="100">
        <v>43830</v>
      </c>
      <c r="J18" s="85" t="s">
        <v>412</v>
      </c>
      <c r="K18" s="30">
        <v>1</v>
      </c>
      <c r="L18" s="76" t="s">
        <v>396</v>
      </c>
      <c r="M18" s="106" t="s">
        <v>300</v>
      </c>
      <c r="N18" s="88"/>
      <c r="O18" s="100" t="s">
        <v>301</v>
      </c>
    </row>
    <row r="19" spans="1:17" x14ac:dyDescent="0.2">
      <c r="A19" s="452"/>
      <c r="B19" s="453"/>
      <c r="C19" s="453"/>
      <c r="D19" s="453"/>
      <c r="E19" s="453"/>
      <c r="F19" s="453"/>
      <c r="G19" s="453"/>
      <c r="H19" s="453"/>
      <c r="I19" s="453"/>
      <c r="J19" s="453"/>
      <c r="K19" s="453"/>
      <c r="L19" s="453"/>
      <c r="M19" s="453"/>
      <c r="N19" s="453"/>
      <c r="O19" s="454"/>
    </row>
    <row r="20" spans="1:17" x14ac:dyDescent="0.2">
      <c r="A20" s="435" t="s">
        <v>156</v>
      </c>
      <c r="B20" s="436"/>
      <c r="C20" s="436"/>
      <c r="D20" s="436"/>
      <c r="E20" s="436"/>
      <c r="F20" s="436"/>
      <c r="G20" s="436"/>
      <c r="H20" s="436"/>
      <c r="I20" s="436"/>
      <c r="J20" s="436"/>
      <c r="K20" s="436"/>
      <c r="L20" s="436"/>
      <c r="M20" s="436"/>
      <c r="N20" s="436"/>
      <c r="O20" s="437"/>
    </row>
    <row r="21" spans="1:17" x14ac:dyDescent="0.2">
      <c r="A21" s="147" t="s">
        <v>312</v>
      </c>
      <c r="B21" s="148"/>
      <c r="C21" s="149"/>
      <c r="D21" s="149"/>
      <c r="E21" s="149"/>
      <c r="F21" s="149"/>
      <c r="G21" s="149"/>
      <c r="H21" s="148"/>
      <c r="I21" s="148"/>
      <c r="J21" s="148"/>
      <c r="K21" s="148"/>
      <c r="L21" s="148"/>
      <c r="M21" s="148"/>
      <c r="N21" s="148"/>
      <c r="O21" s="150"/>
    </row>
    <row r="22" spans="1:17" ht="13.5" thickBot="1" x14ac:dyDescent="0.25">
      <c r="A22" s="151" t="s">
        <v>313</v>
      </c>
      <c r="B22" s="152"/>
      <c r="C22" s="152"/>
      <c r="D22" s="152"/>
      <c r="E22" s="152"/>
      <c r="F22" s="152"/>
      <c r="G22" s="152"/>
      <c r="H22" s="152"/>
      <c r="I22" s="152"/>
      <c r="J22" s="152"/>
      <c r="K22" s="152"/>
      <c r="L22" s="152"/>
      <c r="M22" s="152"/>
      <c r="N22" s="152"/>
      <c r="O22" s="153"/>
    </row>
  </sheetData>
  <mergeCells count="27">
    <mergeCell ref="A20:O20"/>
    <mergeCell ref="A7:A18"/>
    <mergeCell ref="A19:O19"/>
    <mergeCell ref="B8:B11"/>
    <mergeCell ref="B12:B14"/>
    <mergeCell ref="B16:B18"/>
    <mergeCell ref="B4:B6"/>
    <mergeCell ref="C4:I4"/>
    <mergeCell ref="J4:K4"/>
    <mergeCell ref="C5:D5"/>
    <mergeCell ref="E5:E6"/>
    <mergeCell ref="N5:N6"/>
    <mergeCell ref="O5:O6"/>
    <mergeCell ref="F5:F6"/>
    <mergeCell ref="A1:A3"/>
    <mergeCell ref="B1:K3"/>
    <mergeCell ref="J5:J6"/>
    <mergeCell ref="K5:K6"/>
    <mergeCell ref="G5:G6"/>
    <mergeCell ref="H5:I5"/>
    <mergeCell ref="L1:O1"/>
    <mergeCell ref="L2:O2"/>
    <mergeCell ref="L3:O3"/>
    <mergeCell ref="L4:O4"/>
    <mergeCell ref="L5:L6"/>
    <mergeCell ref="M5:M6"/>
    <mergeCell ref="A4:A6"/>
  </mergeCells>
  <pageMargins left="0.70866141732283472" right="0.70866141732283472" top="0.74803149606299213" bottom="0.74803149606299213" header="0.31496062992125984" footer="0.31496062992125984"/>
  <pageSetup scale="41" fitToHeight="0" orientation="landscape" horizontalDpi="4294967293"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
  <sheetViews>
    <sheetView topLeftCell="B1" zoomScale="87" zoomScaleNormal="87" zoomScaleSheetLayoutView="100" workbookViewId="0">
      <selection activeCell="E8" sqref="E8"/>
    </sheetView>
  </sheetViews>
  <sheetFormatPr baseColWidth="10" defaultRowHeight="12.75" x14ac:dyDescent="0.2"/>
  <cols>
    <col min="1" max="1" width="18.28515625" style="142" customWidth="1"/>
    <col min="2" max="2" width="21" style="142" customWidth="1"/>
    <col min="3" max="3" width="8" style="142" customWidth="1"/>
    <col min="4" max="4" width="24.7109375" style="142" customWidth="1"/>
    <col min="5" max="5" width="22.5703125" style="142" customWidth="1"/>
    <col min="6" max="6" width="24.140625" style="142" customWidth="1"/>
    <col min="7" max="7" width="25" style="142" customWidth="1"/>
    <col min="8" max="8" width="13.28515625" style="142" customWidth="1"/>
    <col min="9" max="9" width="14.140625" style="142" customWidth="1"/>
    <col min="10" max="10" width="43.85546875" style="142" customWidth="1"/>
    <col min="11" max="11" width="12.7109375" style="142" customWidth="1"/>
    <col min="12" max="12" width="114.42578125" style="142" customWidth="1"/>
    <col min="13" max="13" width="14.7109375" style="142" customWidth="1"/>
    <col min="14" max="16384" width="11.42578125" style="142"/>
  </cols>
  <sheetData>
    <row r="1" spans="1:15" ht="29.25" customHeight="1" x14ac:dyDescent="0.2">
      <c r="A1" s="427"/>
      <c r="B1" s="430" t="s">
        <v>416</v>
      </c>
      <c r="C1" s="430"/>
      <c r="D1" s="430"/>
      <c r="E1" s="430"/>
      <c r="F1" s="430"/>
      <c r="G1" s="430"/>
      <c r="H1" s="430"/>
      <c r="I1" s="430"/>
      <c r="J1" s="430"/>
      <c r="K1" s="430"/>
      <c r="L1" s="351" t="s">
        <v>123</v>
      </c>
      <c r="M1" s="351"/>
      <c r="N1" s="351"/>
      <c r="O1" s="352"/>
    </row>
    <row r="2" spans="1:15" ht="40.5" customHeight="1" x14ac:dyDescent="0.2">
      <c r="A2" s="428"/>
      <c r="B2" s="431"/>
      <c r="C2" s="431"/>
      <c r="D2" s="431"/>
      <c r="E2" s="431"/>
      <c r="F2" s="431"/>
      <c r="G2" s="431"/>
      <c r="H2" s="431"/>
      <c r="I2" s="431"/>
      <c r="J2" s="431"/>
      <c r="K2" s="431"/>
      <c r="L2" s="353" t="s">
        <v>157</v>
      </c>
      <c r="M2" s="353"/>
      <c r="N2" s="353"/>
      <c r="O2" s="354"/>
    </row>
    <row r="3" spans="1:15" ht="15" customHeight="1" x14ac:dyDescent="0.2">
      <c r="A3" s="429"/>
      <c r="B3" s="432"/>
      <c r="C3" s="432"/>
      <c r="D3" s="432"/>
      <c r="E3" s="432"/>
      <c r="F3" s="432"/>
      <c r="G3" s="432"/>
      <c r="H3" s="432"/>
      <c r="I3" s="432"/>
      <c r="J3" s="432"/>
      <c r="K3" s="432"/>
      <c r="L3" s="433" t="s">
        <v>58</v>
      </c>
      <c r="M3" s="433"/>
      <c r="N3" s="433"/>
      <c r="O3" s="434"/>
    </row>
    <row r="4" spans="1:15" ht="18.75" customHeight="1" x14ac:dyDescent="0.2">
      <c r="A4" s="443" t="s">
        <v>40</v>
      </c>
      <c r="B4" s="445" t="s">
        <v>41</v>
      </c>
      <c r="C4" s="424" t="s">
        <v>0</v>
      </c>
      <c r="D4" s="424"/>
      <c r="E4" s="424"/>
      <c r="F4" s="424"/>
      <c r="G4" s="424"/>
      <c r="H4" s="424"/>
      <c r="I4" s="424"/>
      <c r="J4" s="426" t="s">
        <v>1</v>
      </c>
      <c r="K4" s="426"/>
      <c r="L4" s="441" t="s">
        <v>2</v>
      </c>
      <c r="M4" s="441"/>
      <c r="N4" s="441"/>
      <c r="O4" s="442"/>
    </row>
    <row r="5" spans="1:15" ht="18.75" customHeight="1" x14ac:dyDescent="0.2">
      <c r="A5" s="444"/>
      <c r="B5" s="446"/>
      <c r="C5" s="424" t="s">
        <v>42</v>
      </c>
      <c r="D5" s="424"/>
      <c r="E5" s="424" t="s">
        <v>45</v>
      </c>
      <c r="F5" s="424" t="s">
        <v>46</v>
      </c>
      <c r="G5" s="424" t="s">
        <v>47</v>
      </c>
      <c r="H5" s="424" t="s">
        <v>48</v>
      </c>
      <c r="I5" s="424"/>
      <c r="J5" s="426" t="s">
        <v>51</v>
      </c>
      <c r="K5" s="426" t="s">
        <v>52</v>
      </c>
      <c r="L5" s="441" t="s">
        <v>53</v>
      </c>
      <c r="M5" s="441" t="s">
        <v>414</v>
      </c>
      <c r="N5" s="441" t="s">
        <v>54</v>
      </c>
      <c r="O5" s="442" t="s">
        <v>55</v>
      </c>
    </row>
    <row r="6" spans="1:15" ht="51" x14ac:dyDescent="0.2">
      <c r="A6" s="444"/>
      <c r="B6" s="446"/>
      <c r="C6" s="143" t="s">
        <v>43</v>
      </c>
      <c r="D6" s="144" t="s">
        <v>44</v>
      </c>
      <c r="E6" s="424"/>
      <c r="F6" s="424"/>
      <c r="G6" s="425"/>
      <c r="H6" s="144" t="s">
        <v>49</v>
      </c>
      <c r="I6" s="144" t="s">
        <v>50</v>
      </c>
      <c r="J6" s="426"/>
      <c r="K6" s="426"/>
      <c r="L6" s="441"/>
      <c r="M6" s="441"/>
      <c r="N6" s="441"/>
      <c r="O6" s="442"/>
    </row>
    <row r="7" spans="1:15" ht="229.5" customHeight="1" x14ac:dyDescent="0.2">
      <c r="A7" s="450"/>
      <c r="B7" s="462" t="s">
        <v>116</v>
      </c>
      <c r="C7" s="97" t="s">
        <v>26</v>
      </c>
      <c r="D7" s="14" t="s">
        <v>85</v>
      </c>
      <c r="E7" s="14" t="s">
        <v>110</v>
      </c>
      <c r="F7" s="14" t="s">
        <v>86</v>
      </c>
      <c r="G7" s="14" t="s">
        <v>160</v>
      </c>
      <c r="H7" s="13">
        <v>43466</v>
      </c>
      <c r="I7" s="13">
        <v>43830</v>
      </c>
      <c r="J7" s="6" t="s">
        <v>418</v>
      </c>
      <c r="K7" s="78">
        <v>1</v>
      </c>
      <c r="L7" s="6" t="s">
        <v>397</v>
      </c>
      <c r="M7" s="90" t="s">
        <v>300</v>
      </c>
      <c r="N7" s="88"/>
      <c r="O7" s="100" t="s">
        <v>301</v>
      </c>
    </row>
    <row r="8" spans="1:15" ht="282" customHeight="1" x14ac:dyDescent="0.2">
      <c r="A8" s="450"/>
      <c r="B8" s="462"/>
      <c r="C8" s="97" t="s">
        <v>96</v>
      </c>
      <c r="D8" s="14" t="s">
        <v>87</v>
      </c>
      <c r="E8" s="14" t="s">
        <v>31</v>
      </c>
      <c r="F8" s="14" t="s">
        <v>32</v>
      </c>
      <c r="G8" s="14" t="s">
        <v>88</v>
      </c>
      <c r="H8" s="13">
        <v>43466</v>
      </c>
      <c r="I8" s="13">
        <v>43830</v>
      </c>
      <c r="J8" s="6" t="s">
        <v>381</v>
      </c>
      <c r="K8" s="77">
        <v>1</v>
      </c>
      <c r="L8" s="6" t="s">
        <v>419</v>
      </c>
      <c r="M8" s="90" t="s">
        <v>300</v>
      </c>
      <c r="N8" s="88"/>
      <c r="O8" s="100" t="s">
        <v>301</v>
      </c>
    </row>
    <row r="9" spans="1:15" ht="193.5" customHeight="1" x14ac:dyDescent="0.2">
      <c r="A9" s="450"/>
      <c r="B9" s="100" t="s">
        <v>101</v>
      </c>
      <c r="C9" s="97" t="s">
        <v>27</v>
      </c>
      <c r="D9" s="14" t="s">
        <v>89</v>
      </c>
      <c r="E9" s="28" t="s">
        <v>63</v>
      </c>
      <c r="F9" s="28" t="s">
        <v>62</v>
      </c>
      <c r="G9" s="14" t="s">
        <v>33</v>
      </c>
      <c r="H9" s="100">
        <v>43466</v>
      </c>
      <c r="I9" s="100">
        <v>43830</v>
      </c>
      <c r="J9" s="95" t="s">
        <v>382</v>
      </c>
      <c r="K9" s="79">
        <v>1</v>
      </c>
      <c r="L9" s="95" t="s">
        <v>398</v>
      </c>
      <c r="M9" s="90" t="s">
        <v>300</v>
      </c>
      <c r="N9" s="88"/>
      <c r="O9" s="100" t="s">
        <v>301</v>
      </c>
    </row>
    <row r="10" spans="1:15" ht="409.6" customHeight="1" x14ac:dyDescent="0.2">
      <c r="A10" s="450"/>
      <c r="B10" s="26" t="s">
        <v>98</v>
      </c>
      <c r="C10" s="97" t="s">
        <v>28</v>
      </c>
      <c r="D10" s="12" t="s">
        <v>124</v>
      </c>
      <c r="E10" s="4" t="s">
        <v>125</v>
      </c>
      <c r="F10" s="4" t="s">
        <v>126</v>
      </c>
      <c r="G10" s="35" t="s">
        <v>127</v>
      </c>
      <c r="H10" s="100">
        <v>43647</v>
      </c>
      <c r="I10" s="100">
        <v>43830</v>
      </c>
      <c r="J10" s="76" t="s">
        <v>383</v>
      </c>
      <c r="K10" s="103" t="s">
        <v>310</v>
      </c>
      <c r="L10" s="76" t="s">
        <v>399</v>
      </c>
      <c r="M10" s="146" t="s">
        <v>300</v>
      </c>
      <c r="N10" s="104"/>
      <c r="O10" s="18" t="s">
        <v>301</v>
      </c>
    </row>
    <row r="11" spans="1:15" ht="232.5" customHeight="1" x14ac:dyDescent="0.2">
      <c r="A11" s="450"/>
      <c r="B11" s="100" t="s">
        <v>104</v>
      </c>
      <c r="C11" s="97" t="s">
        <v>3</v>
      </c>
      <c r="D11" s="14" t="s">
        <v>35</v>
      </c>
      <c r="E11" s="14" t="s">
        <v>36</v>
      </c>
      <c r="F11" s="14" t="s">
        <v>37</v>
      </c>
      <c r="G11" s="14" t="s">
        <v>33</v>
      </c>
      <c r="H11" s="100">
        <v>43466</v>
      </c>
      <c r="I11" s="100">
        <v>43830</v>
      </c>
      <c r="J11" s="92" t="s">
        <v>384</v>
      </c>
      <c r="K11" s="80">
        <v>1</v>
      </c>
      <c r="L11" s="14" t="s">
        <v>307</v>
      </c>
      <c r="M11" s="90" t="s">
        <v>300</v>
      </c>
      <c r="N11" s="88"/>
      <c r="O11" s="100" t="s">
        <v>301</v>
      </c>
    </row>
    <row r="12" spans="1:15" ht="277.5" customHeight="1" x14ac:dyDescent="0.2">
      <c r="A12" s="450"/>
      <c r="B12" s="100" t="s">
        <v>13</v>
      </c>
      <c r="C12" s="97" t="s">
        <v>64</v>
      </c>
      <c r="D12" s="5" t="s">
        <v>14</v>
      </c>
      <c r="E12" s="6" t="s">
        <v>15</v>
      </c>
      <c r="F12" s="5" t="s">
        <v>128</v>
      </c>
      <c r="G12" s="33" t="s">
        <v>16</v>
      </c>
      <c r="H12" s="100">
        <v>43467</v>
      </c>
      <c r="I12" s="100">
        <v>43830</v>
      </c>
      <c r="J12" s="140" t="s">
        <v>385</v>
      </c>
      <c r="K12" s="105">
        <v>1</v>
      </c>
      <c r="L12" s="91" t="s">
        <v>417</v>
      </c>
      <c r="M12" s="146" t="s">
        <v>300</v>
      </c>
      <c r="N12" s="88"/>
      <c r="O12" s="18" t="s">
        <v>301</v>
      </c>
    </row>
    <row r="13" spans="1:15" x14ac:dyDescent="0.2">
      <c r="A13" s="435" t="s">
        <v>156</v>
      </c>
      <c r="B13" s="436"/>
      <c r="C13" s="436"/>
      <c r="D13" s="436"/>
      <c r="E13" s="436"/>
      <c r="F13" s="436"/>
      <c r="G13" s="436"/>
      <c r="H13" s="436"/>
      <c r="I13" s="436"/>
      <c r="J13" s="436"/>
      <c r="K13" s="436"/>
      <c r="L13" s="436"/>
      <c r="M13" s="436"/>
      <c r="N13" s="436"/>
      <c r="O13" s="437"/>
    </row>
    <row r="14" spans="1:15" x14ac:dyDescent="0.2">
      <c r="A14" s="147" t="s">
        <v>312</v>
      </c>
      <c r="B14" s="148"/>
      <c r="C14" s="149"/>
      <c r="D14" s="149"/>
      <c r="E14" s="149"/>
      <c r="F14" s="149"/>
      <c r="G14" s="149"/>
      <c r="H14" s="148"/>
      <c r="I14" s="148"/>
      <c r="J14" s="148"/>
      <c r="K14" s="148"/>
      <c r="L14" s="148"/>
      <c r="M14" s="148"/>
      <c r="N14" s="148"/>
      <c r="O14" s="150"/>
    </row>
    <row r="15" spans="1:15" ht="13.5" thickBot="1" x14ac:dyDescent="0.25">
      <c r="A15" s="151" t="s">
        <v>313</v>
      </c>
      <c r="B15" s="152"/>
      <c r="C15" s="152"/>
      <c r="D15" s="152"/>
      <c r="E15" s="152"/>
      <c r="F15" s="152"/>
      <c r="G15" s="152"/>
      <c r="H15" s="152"/>
      <c r="I15" s="152"/>
      <c r="J15" s="152"/>
      <c r="K15" s="152"/>
      <c r="L15" s="152"/>
      <c r="M15" s="152"/>
      <c r="N15" s="152"/>
      <c r="O15" s="153"/>
    </row>
  </sheetData>
  <mergeCells count="24">
    <mergeCell ref="A13:O13"/>
    <mergeCell ref="H5:I5"/>
    <mergeCell ref="F5:F6"/>
    <mergeCell ref="B7:B8"/>
    <mergeCell ref="A7:A12"/>
    <mergeCell ref="A4:A6"/>
    <mergeCell ref="B4:B6"/>
    <mergeCell ref="L4:O4"/>
    <mergeCell ref="C5:D5"/>
    <mergeCell ref="E5:E6"/>
    <mergeCell ref="M5:M6"/>
    <mergeCell ref="C4:I4"/>
    <mergeCell ref="G5:G6"/>
    <mergeCell ref="A1:A3"/>
    <mergeCell ref="B1:K3"/>
    <mergeCell ref="J5:J6"/>
    <mergeCell ref="L5:L6"/>
    <mergeCell ref="L1:O1"/>
    <mergeCell ref="L2:O2"/>
    <mergeCell ref="L3:O3"/>
    <mergeCell ref="J4:K4"/>
    <mergeCell ref="K5:K6"/>
    <mergeCell ref="N5:N6"/>
    <mergeCell ref="O5:O6"/>
  </mergeCells>
  <pageMargins left="0.70866141732283472" right="0.70866141732283472" top="0.74803149606299213" bottom="0.74803149606299213" header="0.31496062992125984" footer="0.31496062992125984"/>
  <pageSetup scale="33" orientation="portrait" horizontalDpi="4294967293"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topLeftCell="M9" zoomScaleNormal="100" zoomScaleSheetLayoutView="98" workbookViewId="0">
      <selection activeCell="N19" sqref="N19"/>
    </sheetView>
  </sheetViews>
  <sheetFormatPr baseColWidth="10" defaultRowHeight="12.75" x14ac:dyDescent="0.2"/>
  <cols>
    <col min="1" max="1" width="16.28515625" style="142" customWidth="1"/>
    <col min="2" max="2" width="20.42578125" style="142" customWidth="1"/>
    <col min="3" max="3" width="12.7109375" style="142" customWidth="1"/>
    <col min="4" max="4" width="43.5703125" style="142" customWidth="1"/>
    <col min="5" max="5" width="17.5703125" style="142" customWidth="1"/>
    <col min="6" max="6" width="32.42578125" style="142" customWidth="1"/>
    <col min="7" max="7" width="21.5703125" style="142" customWidth="1"/>
    <col min="8" max="8" width="16.85546875" style="142" customWidth="1"/>
    <col min="9" max="9" width="14.85546875" style="142" customWidth="1"/>
    <col min="10" max="10" width="135.42578125" style="142" customWidth="1"/>
    <col min="11" max="11" width="15.85546875" style="142" customWidth="1"/>
    <col min="12" max="12" width="250.42578125" style="142" customWidth="1"/>
    <col min="13" max="13" width="21.5703125" style="142" customWidth="1"/>
    <col min="14" max="14" width="58.28515625" style="142" customWidth="1"/>
    <col min="15" max="16384" width="11.42578125" style="142"/>
  </cols>
  <sheetData>
    <row r="1" spans="1:15" ht="33.75" customHeight="1" x14ac:dyDescent="0.2">
      <c r="A1" s="427"/>
      <c r="B1" s="430" t="s">
        <v>416</v>
      </c>
      <c r="C1" s="430"/>
      <c r="D1" s="430"/>
      <c r="E1" s="430"/>
      <c r="F1" s="430"/>
      <c r="G1" s="430"/>
      <c r="H1" s="430"/>
      <c r="I1" s="430"/>
      <c r="J1" s="430"/>
      <c r="K1" s="430"/>
      <c r="L1" s="351" t="s">
        <v>123</v>
      </c>
      <c r="M1" s="351"/>
      <c r="N1" s="351"/>
      <c r="O1" s="352"/>
    </row>
    <row r="2" spans="1:15" ht="27.75" customHeight="1" x14ac:dyDescent="0.2">
      <c r="A2" s="428"/>
      <c r="B2" s="431"/>
      <c r="C2" s="431"/>
      <c r="D2" s="431"/>
      <c r="E2" s="431"/>
      <c r="F2" s="431"/>
      <c r="G2" s="431"/>
      <c r="H2" s="431"/>
      <c r="I2" s="431"/>
      <c r="J2" s="431"/>
      <c r="K2" s="431"/>
      <c r="L2" s="353" t="s">
        <v>157</v>
      </c>
      <c r="M2" s="353"/>
      <c r="N2" s="353"/>
      <c r="O2" s="354"/>
    </row>
    <row r="3" spans="1:15" ht="15" customHeight="1" x14ac:dyDescent="0.2">
      <c r="A3" s="429"/>
      <c r="B3" s="432"/>
      <c r="C3" s="432"/>
      <c r="D3" s="432"/>
      <c r="E3" s="432"/>
      <c r="F3" s="432"/>
      <c r="G3" s="432"/>
      <c r="H3" s="432"/>
      <c r="I3" s="432"/>
      <c r="J3" s="432"/>
      <c r="K3" s="432"/>
      <c r="L3" s="433" t="s">
        <v>59</v>
      </c>
      <c r="M3" s="433"/>
      <c r="N3" s="433"/>
      <c r="O3" s="434"/>
    </row>
    <row r="4" spans="1:15" ht="18.75" customHeight="1" x14ac:dyDescent="0.2">
      <c r="A4" s="443" t="s">
        <v>40</v>
      </c>
      <c r="B4" s="445" t="s">
        <v>41</v>
      </c>
      <c r="C4" s="424" t="s">
        <v>0</v>
      </c>
      <c r="D4" s="424"/>
      <c r="E4" s="424"/>
      <c r="F4" s="424"/>
      <c r="G4" s="424"/>
      <c r="H4" s="424"/>
      <c r="I4" s="424"/>
      <c r="J4" s="426" t="s">
        <v>1</v>
      </c>
      <c r="K4" s="426"/>
      <c r="L4" s="441" t="s">
        <v>2</v>
      </c>
      <c r="M4" s="441"/>
      <c r="N4" s="441"/>
      <c r="O4" s="442"/>
    </row>
    <row r="5" spans="1:15" ht="18.75" customHeight="1" x14ac:dyDescent="0.2">
      <c r="A5" s="444"/>
      <c r="B5" s="446"/>
      <c r="C5" s="424" t="s">
        <v>42</v>
      </c>
      <c r="D5" s="424"/>
      <c r="E5" s="424" t="s">
        <v>45</v>
      </c>
      <c r="F5" s="424" t="s">
        <v>46</v>
      </c>
      <c r="G5" s="424" t="s">
        <v>47</v>
      </c>
      <c r="H5" s="424" t="s">
        <v>48</v>
      </c>
      <c r="I5" s="424"/>
      <c r="J5" s="426" t="s">
        <v>51</v>
      </c>
      <c r="K5" s="426" t="s">
        <v>52</v>
      </c>
      <c r="L5" s="441" t="s">
        <v>53</v>
      </c>
      <c r="M5" s="441" t="s">
        <v>414</v>
      </c>
      <c r="N5" s="441" t="s">
        <v>54</v>
      </c>
      <c r="O5" s="442" t="s">
        <v>55</v>
      </c>
    </row>
    <row r="6" spans="1:15" ht="38.25" x14ac:dyDescent="0.2">
      <c r="A6" s="444"/>
      <c r="B6" s="446"/>
      <c r="C6" s="143" t="s">
        <v>43</v>
      </c>
      <c r="D6" s="144" t="s">
        <v>44</v>
      </c>
      <c r="E6" s="424"/>
      <c r="F6" s="424"/>
      <c r="G6" s="425"/>
      <c r="H6" s="144" t="s">
        <v>49</v>
      </c>
      <c r="I6" s="144" t="s">
        <v>50</v>
      </c>
      <c r="J6" s="426"/>
      <c r="K6" s="426"/>
      <c r="L6" s="441"/>
      <c r="M6" s="441"/>
      <c r="N6" s="441"/>
      <c r="O6" s="442"/>
    </row>
    <row r="7" spans="1:15" ht="237" customHeight="1" x14ac:dyDescent="0.2">
      <c r="A7" s="450" t="s">
        <v>6</v>
      </c>
      <c r="B7" s="88"/>
      <c r="C7" s="27" t="s">
        <v>115</v>
      </c>
      <c r="D7" s="9" t="s">
        <v>130</v>
      </c>
      <c r="E7" s="8">
        <v>1</v>
      </c>
      <c r="F7" s="9" t="s">
        <v>131</v>
      </c>
      <c r="G7" s="17" t="s">
        <v>132</v>
      </c>
      <c r="H7" s="99">
        <v>43617</v>
      </c>
      <c r="I7" s="99">
        <v>43830</v>
      </c>
      <c r="J7" s="28" t="s">
        <v>389</v>
      </c>
      <c r="K7" s="105">
        <v>1</v>
      </c>
      <c r="L7" s="91" t="s">
        <v>420</v>
      </c>
      <c r="M7" s="146" t="s">
        <v>300</v>
      </c>
      <c r="N7" s="88"/>
      <c r="O7" s="18" t="s">
        <v>301</v>
      </c>
    </row>
    <row r="8" spans="1:15" ht="409.5" customHeight="1" x14ac:dyDescent="0.2">
      <c r="A8" s="450"/>
      <c r="B8" s="88"/>
      <c r="C8" s="27" t="s">
        <v>109</v>
      </c>
      <c r="D8" s="7" t="s">
        <v>129</v>
      </c>
      <c r="E8" s="8">
        <v>1</v>
      </c>
      <c r="F8" s="7" t="s">
        <v>151</v>
      </c>
      <c r="G8" s="99" t="s">
        <v>106</v>
      </c>
      <c r="H8" s="99">
        <v>43466</v>
      </c>
      <c r="I8" s="99">
        <v>43830</v>
      </c>
      <c r="J8" s="7" t="s">
        <v>388</v>
      </c>
      <c r="K8" s="105">
        <v>1</v>
      </c>
      <c r="L8" s="91" t="s">
        <v>422</v>
      </c>
      <c r="M8" s="146" t="s">
        <v>300</v>
      </c>
      <c r="N8" s="88"/>
      <c r="O8" s="18" t="s">
        <v>301</v>
      </c>
    </row>
    <row r="9" spans="1:15" ht="180.75" customHeight="1" x14ac:dyDescent="0.2">
      <c r="A9" s="450"/>
      <c r="B9" s="88"/>
      <c r="C9" s="1" t="s">
        <v>108</v>
      </c>
      <c r="D9" s="7" t="s">
        <v>423</v>
      </c>
      <c r="E9" s="8">
        <v>1</v>
      </c>
      <c r="F9" s="7" t="s">
        <v>133</v>
      </c>
      <c r="G9" s="155" t="s">
        <v>134</v>
      </c>
      <c r="H9" s="99">
        <v>43648</v>
      </c>
      <c r="I9" s="99">
        <v>43830</v>
      </c>
      <c r="J9" s="28" t="s">
        <v>387</v>
      </c>
      <c r="K9" s="157">
        <v>1</v>
      </c>
      <c r="L9" s="91" t="s">
        <v>421</v>
      </c>
      <c r="M9" s="146" t="s">
        <v>300</v>
      </c>
      <c r="N9" s="88"/>
      <c r="O9" s="18" t="s">
        <v>301</v>
      </c>
    </row>
    <row r="10" spans="1:15" ht="110.25" customHeight="1" x14ac:dyDescent="0.2">
      <c r="A10" s="450"/>
      <c r="B10" s="88"/>
      <c r="C10" s="1">
        <v>6.4</v>
      </c>
      <c r="D10" s="7" t="s">
        <v>135</v>
      </c>
      <c r="E10" s="8">
        <v>1</v>
      </c>
      <c r="F10" s="156" t="s">
        <v>136</v>
      </c>
      <c r="G10" s="155" t="s">
        <v>134</v>
      </c>
      <c r="H10" s="99">
        <v>43648</v>
      </c>
      <c r="I10" s="99">
        <v>43830</v>
      </c>
      <c r="J10" s="28" t="s">
        <v>386</v>
      </c>
      <c r="K10" s="105">
        <v>1</v>
      </c>
      <c r="L10" s="91" t="s">
        <v>400</v>
      </c>
      <c r="M10" s="146" t="s">
        <v>300</v>
      </c>
      <c r="N10" s="91" t="s">
        <v>311</v>
      </c>
      <c r="O10" s="18" t="s">
        <v>301</v>
      </c>
    </row>
    <row r="11" spans="1:15" x14ac:dyDescent="0.2">
      <c r="A11" s="435" t="s">
        <v>156</v>
      </c>
      <c r="B11" s="436"/>
      <c r="C11" s="436"/>
      <c r="D11" s="436"/>
      <c r="E11" s="436"/>
      <c r="F11" s="436"/>
      <c r="G11" s="436"/>
      <c r="H11" s="436"/>
      <c r="I11" s="436"/>
      <c r="J11" s="436"/>
      <c r="K11" s="436"/>
      <c r="L11" s="436"/>
      <c r="M11" s="436"/>
      <c r="N11" s="436"/>
      <c r="O11" s="437"/>
    </row>
    <row r="12" spans="1:15" x14ac:dyDescent="0.2">
      <c r="A12" s="147" t="s">
        <v>312</v>
      </c>
      <c r="B12" s="148"/>
      <c r="C12" s="149"/>
      <c r="D12" s="149"/>
      <c r="E12" s="149"/>
      <c r="F12" s="149"/>
      <c r="G12" s="149"/>
      <c r="H12" s="148"/>
      <c r="I12" s="148"/>
      <c r="J12" s="148"/>
      <c r="K12" s="148"/>
      <c r="L12" s="148"/>
      <c r="M12" s="148"/>
      <c r="N12" s="148"/>
      <c r="O12" s="150"/>
    </row>
    <row r="13" spans="1:15" ht="13.5" thickBot="1" x14ac:dyDescent="0.25">
      <c r="A13" s="151" t="s">
        <v>313</v>
      </c>
      <c r="B13" s="152"/>
      <c r="C13" s="152"/>
      <c r="D13" s="152"/>
      <c r="E13" s="152"/>
      <c r="F13" s="152"/>
      <c r="G13" s="152"/>
      <c r="H13" s="152"/>
      <c r="I13" s="152"/>
      <c r="J13" s="152"/>
      <c r="K13" s="152"/>
      <c r="L13" s="152"/>
      <c r="M13" s="152"/>
      <c r="N13" s="152"/>
      <c r="O13" s="153"/>
    </row>
  </sheetData>
  <mergeCells count="23">
    <mergeCell ref="F5:F6"/>
    <mergeCell ref="B4:B6"/>
    <mergeCell ref="C4:I4"/>
    <mergeCell ref="B1:K3"/>
    <mergeCell ref="C5:D5"/>
    <mergeCell ref="G5:G6"/>
    <mergeCell ref="H5:I5"/>
    <mergeCell ref="A11:O11"/>
    <mergeCell ref="L1:O1"/>
    <mergeCell ref="L2:O2"/>
    <mergeCell ref="L3:O3"/>
    <mergeCell ref="J4:K4"/>
    <mergeCell ref="L4:O4"/>
    <mergeCell ref="O5:O6"/>
    <mergeCell ref="J5:J6"/>
    <mergeCell ref="K5:K6"/>
    <mergeCell ref="L5:L6"/>
    <mergeCell ref="M5:M6"/>
    <mergeCell ref="N5:N6"/>
    <mergeCell ref="A7:A10"/>
    <mergeCell ref="A1:A3"/>
    <mergeCell ref="A4:A6"/>
    <mergeCell ref="E5:E6"/>
  </mergeCells>
  <pageMargins left="0.70866141732283472" right="0.70866141732283472" top="0.74803149606299213" bottom="0.74803149606299213" header="0.31496062992125984" footer="0.31496062992125984"/>
  <pageSetup scale="48" orientation="landscape" horizontalDpi="4294967293"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Comp. 1 Riesgos de Corrupción</vt:lpstr>
      <vt:lpstr>Comp. 3 Rendición de Cuentas</vt:lpstr>
      <vt:lpstr>Comp. 4 Atención al Ciudadano</vt:lpstr>
      <vt:lpstr> Comp. 5 Transp. y Acc Informa.</vt:lpstr>
      <vt:lpstr>Comp. 6 Iniciativas Adicionales</vt:lpstr>
      <vt:lpstr>'Comp. 4 Atención al Ciudadano'!Área_de_impresión</vt:lpstr>
      <vt:lpstr>'Comp. 1 Riesgos de Corrupción'!Títulos_a_imprimir</vt:lpstr>
      <vt:lpstr>'Comp. 4 Atención al Ciudadano'!Títulos_a_imprimir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EDITH ACOSTA MANRIQUE</dc:creator>
  <cp:lastModifiedBy>gladys Gonzalez Herrera</cp:lastModifiedBy>
  <cp:lastPrinted>2019-12-05T21:50:59Z</cp:lastPrinted>
  <dcterms:created xsi:type="dcterms:W3CDTF">2016-07-21T13:11:08Z</dcterms:created>
  <dcterms:modified xsi:type="dcterms:W3CDTF">2020-01-14T22:32:32Z</dcterms:modified>
</cp:coreProperties>
</file>